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sandeep_bhambra_un_org/Documents/Ozone Sec/Budget 2027/Budget Comm/"/>
    </mc:Choice>
  </mc:AlternateContent>
  <xr:revisionPtr revIDLastSave="5" documentId="8_{D64D5E5D-681C-4B8A-B124-8D17498B03B4}" xr6:coauthVersionLast="47" xr6:coauthVersionMax="47" xr10:uidLastSave="{440800FA-E9F2-4F0D-8385-E06D123CD888}"/>
  <bookViews>
    <workbookView xWindow="-110" yWindow="-110" windowWidth="19420" windowHeight="11500" xr2:uid="{54E096AA-7885-4648-B03F-FFAE26F4BF97}"/>
  </bookViews>
  <sheets>
    <sheet name="Budg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3" i="2" l="1"/>
  <c r="I20" i="2"/>
  <c r="I13" i="2"/>
  <c r="H39" i="2"/>
  <c r="J39" i="2"/>
  <c r="K38" i="2"/>
  <c r="K37" i="2"/>
  <c r="K36" i="2"/>
  <c r="K39" i="2" s="1"/>
  <c r="K33" i="2"/>
  <c r="K32" i="2"/>
  <c r="K30" i="2"/>
  <c r="K29" i="2"/>
  <c r="K28" i="2"/>
  <c r="K27" i="2"/>
  <c r="K26" i="2"/>
  <c r="K25" i="2"/>
  <c r="K34" i="2" s="1"/>
  <c r="K22" i="2"/>
  <c r="K19" i="2"/>
  <c r="K18" i="2"/>
  <c r="K17" i="2"/>
  <c r="K16" i="2"/>
  <c r="K15" i="2"/>
  <c r="K12" i="2"/>
  <c r="K11" i="2"/>
  <c r="K10" i="2"/>
  <c r="K9" i="2"/>
  <c r="K8" i="2"/>
  <c r="K7" i="2"/>
  <c r="K13" i="2" s="1"/>
  <c r="K5" i="2"/>
  <c r="K4" i="2"/>
  <c r="H34" i="2"/>
  <c r="J34" i="2"/>
  <c r="F19" i="2"/>
  <c r="F20" i="2" s="1"/>
  <c r="H23" i="2"/>
  <c r="H20" i="2"/>
  <c r="J20" i="2"/>
  <c r="H13" i="2"/>
  <c r="J13" i="2"/>
  <c r="M39" i="2"/>
  <c r="N39" i="2"/>
  <c r="G39" i="2"/>
  <c r="M34" i="2"/>
  <c r="N34" i="2"/>
  <c r="G34" i="2"/>
  <c r="M23" i="2"/>
  <c r="N23" i="2"/>
  <c r="G23" i="2"/>
  <c r="M20" i="2"/>
  <c r="N20" i="2"/>
  <c r="G20" i="2"/>
  <c r="M13" i="2"/>
  <c r="N13" i="2"/>
  <c r="G13" i="2"/>
  <c r="E39" i="2"/>
  <c r="F39" i="2"/>
  <c r="D39" i="2"/>
  <c r="E34" i="2"/>
  <c r="F34" i="2"/>
  <c r="D34" i="2"/>
  <c r="E23" i="2"/>
  <c r="F23" i="2"/>
  <c r="D23" i="2"/>
  <c r="E20" i="2"/>
  <c r="D20" i="2"/>
  <c r="E13" i="2"/>
  <c r="F13" i="2"/>
  <c r="D13" i="2"/>
  <c r="D40" i="2" s="1"/>
  <c r="J40" i="2" l="1"/>
  <c r="J41" i="2" s="1"/>
  <c r="J42" i="2" s="1"/>
  <c r="K20" i="2"/>
  <c r="H40" i="2"/>
  <c r="H41" i="2" s="1"/>
  <c r="H42" i="2" s="1"/>
  <c r="K40" i="2"/>
  <c r="K41" i="2" s="1"/>
  <c r="K42" i="2" s="1"/>
  <c r="I40" i="2"/>
  <c r="I41" i="2" s="1"/>
  <c r="I42" i="2" s="1"/>
  <c r="M40" i="2"/>
  <c r="M41" i="2" s="1"/>
  <c r="M42" i="2" s="1"/>
  <c r="N40" i="2"/>
  <c r="N41" i="2" s="1"/>
  <c r="N42" i="2" s="1"/>
  <c r="G40" i="2"/>
  <c r="G41" i="2" s="1"/>
  <c r="G42" i="2" s="1"/>
  <c r="D41" i="2"/>
  <c r="D42" i="2" s="1"/>
  <c r="E40" i="2"/>
  <c r="F40" i="2"/>
  <c r="E41" i="2" l="1"/>
  <c r="E42" i="2" s="1"/>
  <c r="F41" i="2"/>
  <c r="F42" i="2" s="1"/>
</calcChain>
</file>

<file path=xl/sharedStrings.xml><?xml version="1.0" encoding="utf-8"?>
<sst xmlns="http://schemas.openxmlformats.org/spreadsheetml/2006/main" count="64" uniqueCount="53">
  <si>
    <t>Budget line</t>
  </si>
  <si>
    <t>Cost category</t>
  </si>
  <si>
    <t>Employee salaries, allowances and benefits</t>
  </si>
  <si>
    <t>Consultants</t>
  </si>
  <si>
    <t xml:space="preserve">Conference services costs </t>
  </si>
  <si>
    <t>Open-ended Working Group meetings</t>
  </si>
  <si>
    <t>Meetings of the Parties</t>
  </si>
  <si>
    <t>Communication costs of Article 5 assessment panel members and organizational costs of panel meetings</t>
  </si>
  <si>
    <t>Bureau meetings</t>
  </si>
  <si>
    <t>Implementation Committee meetings</t>
  </si>
  <si>
    <t>Subtotal: conference services costs</t>
  </si>
  <si>
    <t>Travel of Article 5 parties</t>
  </si>
  <si>
    <t>Assessment panel meetings</t>
  </si>
  <si>
    <t>Subtotal: travel of Article 5 parties</t>
  </si>
  <si>
    <t>Travel on official business</t>
  </si>
  <si>
    <t>Staff travel on official business</t>
  </si>
  <si>
    <t>Subtotal: travel on official business</t>
  </si>
  <si>
    <t xml:space="preserve">Operating costs </t>
  </si>
  <si>
    <t>Expendable equipment</t>
  </si>
  <si>
    <t>Non-expendable equipment</t>
  </si>
  <si>
    <t>Rental of premises</t>
  </si>
  <si>
    <t>Operation and maintenance of equipment</t>
  </si>
  <si>
    <t>Registration system enhancement</t>
  </si>
  <si>
    <t>-</t>
  </si>
  <si>
    <t>Software and website maintenance</t>
  </si>
  <si>
    <t>Website hosting</t>
  </si>
  <si>
    <t xml:space="preserve">Subtotal: operating costs </t>
  </si>
  <si>
    <t xml:space="preserve">Total direct costs </t>
  </si>
  <si>
    <t>Programme support costs</t>
  </si>
  <si>
    <t>Grand total</t>
  </si>
  <si>
    <t>ZNG</t>
  </si>
  <si>
    <t>Rec.</t>
  </si>
  <si>
    <t>3rd scenario</t>
  </si>
  <si>
    <t>4100–
5300</t>
  </si>
  <si>
    <t>Reporting costs</t>
  </si>
  <si>
    <t>Miscellaneous costs</t>
  </si>
  <si>
    <t>Public awareness and communication</t>
  </si>
  <si>
    <t>Visual materials/branding</t>
  </si>
  <si>
    <t>Communication campaign</t>
  </si>
  <si>
    <t>5201-A</t>
  </si>
  <si>
    <t>5201-B</t>
  </si>
  <si>
    <t>5201-C</t>
  </si>
  <si>
    <t>Recommended</t>
  </si>
  <si>
    <t>Parties' proposal - 1</t>
  </si>
  <si>
    <t>Viability</t>
  </si>
  <si>
    <t>Ozone Day commemoration (A5 parties)</t>
  </si>
  <si>
    <r>
      <t>Hospitality</t>
    </r>
    <r>
      <rPr>
        <vertAlign val="superscript"/>
        <sz val="9"/>
        <color theme="1"/>
        <rFont val="Roboto"/>
      </rPr>
      <t xml:space="preserve"> </t>
    </r>
  </si>
  <si>
    <t>Agreed</t>
  </si>
  <si>
    <t>Parties' proposal - 2</t>
  </si>
  <si>
    <t>Remarks</t>
  </si>
  <si>
    <t>provisional, pending Viability CG</t>
  </si>
  <si>
    <t>Variance from rec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</si>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</sst>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9"/>
      <color theme="1"/>
      <name val="Roboto"/>
    </font>
    <font>
      <b/>
      <i/>
      <sz val="9"/>
      <color theme="1"/>
      <name val="Roboto"/>
    </font>
    <font>
      <sz val="8"/>
      <color theme="1"/>
      <name val="Roboto"/>
    </font>
    <font>
      <b/>
      <sz val="9"/>
      <color theme="1"/>
      <name val="Roboto"/>
    </font>
    <font>
      <sz val="9"/>
      <color theme="1"/>
      <name val="Roboto"/>
    </font>
    <font>
      <vertAlign val="superscript"/>
      <sz val="9"/>
      <color theme="1"/>
      <name val="Roboto"/>
    </font>
    <font>
      <sz val="8"/>
      <name val="Aptos Narrow"/>
      <family val="2"/>
      <scheme val="minor"/>
    </font>
    <font>
      <b/>
      <sz val="8"/>
      <color theme="1"/>
      <name val="Roboto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4" fillId="5" borderId="0" xfId="0" applyFont="1" applyFill="1" applyAlignment="1">
      <alignment textRotation="90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164" fontId="5" fillId="0" borderId="2" xfId="1" applyNumberFormat="1" applyFont="1" applyBorder="1" applyAlignment="1">
      <alignment horizontal="right" vertical="center"/>
    </xf>
    <xf numFmtId="164" fontId="5" fillId="0" borderId="2" xfId="1" applyNumberFormat="1" applyFont="1" applyBorder="1" applyAlignment="1">
      <alignment horizontal="right" vertical="center" wrapText="1"/>
    </xf>
    <xf numFmtId="164" fontId="5" fillId="6" borderId="2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64" fontId="6" fillId="6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164" fontId="6" fillId="0" borderId="2" xfId="1" applyNumberFormat="1" applyFont="1" applyBorder="1" applyAlignment="1">
      <alignment horizontal="right" vertical="center"/>
    </xf>
    <xf numFmtId="164" fontId="6" fillId="6" borderId="2" xfId="1" applyNumberFormat="1" applyFont="1" applyFill="1" applyBorder="1" applyAlignment="1">
      <alignment horizontal="right" vertical="center" wrapText="1"/>
    </xf>
    <xf numFmtId="164" fontId="6" fillId="0" borderId="2" xfId="1" applyNumberFormat="1" applyFont="1" applyBorder="1" applyAlignment="1">
      <alignment horizontal="right" vertical="center" wrapText="1"/>
    </xf>
    <xf numFmtId="164" fontId="6" fillId="6" borderId="0" xfId="1" applyNumberFormat="1" applyFont="1" applyFill="1" applyAlignment="1">
      <alignment horizontal="right" vertical="center"/>
    </xf>
    <xf numFmtId="0" fontId="5" fillId="0" borderId="4" xfId="0" applyFont="1" applyBorder="1" applyAlignment="1">
      <alignment vertical="center"/>
    </xf>
    <xf numFmtId="164" fontId="5" fillId="0" borderId="4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0" xfId="0" applyFont="1"/>
    <xf numFmtId="16" fontId="5" fillId="4" borderId="0" xfId="0" applyNumberFormat="1" applyFont="1" applyFill="1" applyAlignment="1">
      <alignment horizontal="center" wrapText="1"/>
    </xf>
    <xf numFmtId="164" fontId="6" fillId="0" borderId="0" xfId="1" applyNumberFormat="1" applyFont="1"/>
    <xf numFmtId="0" fontId="6" fillId="5" borderId="0" xfId="0" applyFont="1" applyFill="1"/>
    <xf numFmtId="0" fontId="6" fillId="0" borderId="2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164" fontId="6" fillId="0" borderId="0" xfId="1" applyNumberFormat="1" applyFont="1" applyBorder="1"/>
    <xf numFmtId="0" fontId="6" fillId="0" borderId="3" xfId="0" applyFont="1" applyBorder="1" applyAlignment="1">
      <alignment vertical="top" wrapText="1"/>
    </xf>
    <xf numFmtId="164" fontId="4" fillId="0" borderId="0" xfId="1" applyNumberFormat="1" applyFont="1" applyAlignment="1">
      <alignment wrapText="1"/>
    </xf>
    <xf numFmtId="0" fontId="6" fillId="0" borderId="0" xfId="0" applyFont="1" applyAlignment="1">
      <alignment vertical="top"/>
    </xf>
    <xf numFmtId="164" fontId="5" fillId="0" borderId="4" xfId="1" applyNumberFormat="1" applyFont="1" applyBorder="1" applyAlignment="1">
      <alignment horizontal="right" vertical="center" wrapText="1"/>
    </xf>
    <xf numFmtId="16" fontId="5" fillId="7" borderId="0" xfId="0" applyNumberFormat="1" applyFont="1" applyFill="1" applyAlignment="1">
      <alignment horizontal="center" wrapText="1"/>
    </xf>
    <xf numFmtId="164" fontId="5" fillId="6" borderId="2" xfId="1" applyNumberFormat="1" applyFont="1" applyFill="1" applyBorder="1" applyAlignment="1">
      <alignment horizontal="right" vertical="center"/>
    </xf>
    <xf numFmtId="0" fontId="4" fillId="0" borderId="0" xfId="0" applyFont="1" applyAlignment="1">
      <alignment wrapText="1"/>
    </xf>
    <xf numFmtId="16" fontId="9" fillId="7" borderId="0" xfId="0" applyNumberFormat="1" applyFont="1" applyFill="1" applyAlignment="1">
      <alignment horizontal="center" wrapText="1"/>
    </xf>
    <xf numFmtId="164" fontId="9" fillId="0" borderId="0" xfId="1" applyNumberFormat="1" applyFont="1" applyBorder="1" applyAlignment="1">
      <alignment horizontal="right" vertical="center" wrapText="1"/>
    </xf>
    <xf numFmtId="164" fontId="9" fillId="0" borderId="4" xfId="1" applyNumberFormat="1" applyFont="1" applyBorder="1" applyAlignment="1">
      <alignment horizontal="right" vertical="center" wrapText="1"/>
    </xf>
    <xf numFmtId="164" fontId="4" fillId="0" borderId="0" xfId="1" applyNumberFormat="1" applyFont="1" applyBorder="1" applyAlignment="1">
      <alignment wrapText="1"/>
    </xf>
    <xf numFmtId="164" fontId="9" fillId="0" borderId="2" xfId="1" applyNumberFormat="1" applyFont="1" applyBorder="1" applyAlignment="1">
      <alignment horizontal="right" vertical="center" wrapText="1"/>
    </xf>
    <xf numFmtId="164" fontId="4" fillId="0" borderId="2" xfId="1" applyNumberFormat="1" applyFont="1" applyBorder="1" applyAlignment="1">
      <alignment horizontal="right" vertical="center" wrapText="1"/>
    </xf>
    <xf numFmtId="164" fontId="6" fillId="6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right" vertical="center" wrapText="1"/>
    </xf>
    <xf numFmtId="164" fontId="6" fillId="0" borderId="0" xfId="1" applyNumberFormat="1" applyFont="1" applyBorder="1" applyAlignment="1">
      <alignment horizontal="right" vertical="center" wrapText="1"/>
    </xf>
    <xf numFmtId="16" fontId="5" fillId="4" borderId="0" xfId="0" quotePrefix="1" applyNumberFormat="1" applyFont="1" applyFill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97AB5-DC32-4611-A219-57CD32347D47}">
  <dimension ref="A1:N43"/>
  <sheetViews>
    <sheetView tabSelected="1" zoomScale="130" zoomScaleNormal="13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46" sqref="I46"/>
    </sheetView>
  </sheetViews>
  <sheetFormatPr defaultColWidth="9.1796875" defaultRowHeight="12" x14ac:dyDescent="0.3"/>
  <cols>
    <col min="1" max="1" width="3.453125" style="29" customWidth="1"/>
    <col min="2" max="2" width="7.08984375" style="29" customWidth="1"/>
    <col min="3" max="3" width="37.54296875" style="29" customWidth="1"/>
    <col min="4" max="4" width="9.26953125" style="29" bestFit="1" customWidth="1"/>
    <col min="5" max="5" width="12" style="29" bestFit="1" customWidth="1"/>
    <col min="6" max="6" width="10.36328125" style="29" customWidth="1"/>
    <col min="7" max="7" width="10.08984375" style="29" customWidth="1"/>
    <col min="8" max="9" width="10.36328125" style="29" customWidth="1"/>
    <col min="10" max="10" width="9.6328125" style="29" customWidth="1"/>
    <col min="11" max="11" width="9.6328125" style="29" hidden="1" customWidth="1"/>
    <col min="12" max="12" width="13.54296875" style="43" customWidth="1"/>
    <col min="13" max="14" width="11.1796875" style="29" customWidth="1"/>
    <col min="15" max="16384" width="9.1796875" style="29"/>
  </cols>
  <sheetData>
    <row r="1" spans="1:14" ht="12.5" hidden="1" thickBot="1" x14ac:dyDescent="0.35"/>
    <row r="2" spans="1:14" ht="13.5" customHeight="1" thickBot="1" x14ac:dyDescent="0.35">
      <c r="B2" s="54" t="s">
        <v>0</v>
      </c>
      <c r="C2" s="56" t="s">
        <v>1</v>
      </c>
      <c r="D2" s="52">
        <v>2027</v>
      </c>
      <c r="E2" s="52"/>
      <c r="F2" s="52"/>
      <c r="M2" s="53">
        <v>2028</v>
      </c>
      <c r="N2" s="53"/>
    </row>
    <row r="3" spans="1:14" ht="32" customHeight="1" thickBot="1" x14ac:dyDescent="0.35">
      <c r="A3" s="1" t="s">
        <v>44</v>
      </c>
      <c r="B3" s="55"/>
      <c r="C3" s="57"/>
      <c r="D3" s="2" t="s">
        <v>30</v>
      </c>
      <c r="E3" s="3" t="s">
        <v>42</v>
      </c>
      <c r="F3" s="3" t="s">
        <v>32</v>
      </c>
      <c r="G3" s="30" t="s">
        <v>43</v>
      </c>
      <c r="H3" s="30" t="s">
        <v>48</v>
      </c>
      <c r="I3" s="60" t="s">
        <v>52</v>
      </c>
      <c r="J3" s="41" t="s">
        <v>47</v>
      </c>
      <c r="K3" s="41" t="s">
        <v>51</v>
      </c>
      <c r="L3" s="44" t="s">
        <v>49</v>
      </c>
      <c r="M3" s="2" t="s">
        <v>30</v>
      </c>
      <c r="N3" s="3" t="s">
        <v>31</v>
      </c>
    </row>
    <row r="4" spans="1:14" ht="19" customHeight="1" thickTop="1" thickBot="1" x14ac:dyDescent="0.35">
      <c r="B4" s="4">
        <v>1100</v>
      </c>
      <c r="C4" s="5" t="s">
        <v>2</v>
      </c>
      <c r="D4" s="6">
        <v>2085000</v>
      </c>
      <c r="E4" s="7">
        <v>2085000</v>
      </c>
      <c r="F4" s="7">
        <v>2085000</v>
      </c>
      <c r="G4" s="31"/>
      <c r="H4" s="31"/>
      <c r="I4" s="31"/>
      <c r="J4" s="7">
        <v>2085000</v>
      </c>
      <c r="K4" s="58">
        <f>J4-E4</f>
        <v>0</v>
      </c>
      <c r="L4" s="45"/>
      <c r="M4" s="6">
        <v>1905000</v>
      </c>
      <c r="N4" s="7">
        <v>1905000</v>
      </c>
    </row>
    <row r="5" spans="1:14" ht="20" customHeight="1" thickBot="1" x14ac:dyDescent="0.35">
      <c r="B5" s="4">
        <v>1200</v>
      </c>
      <c r="C5" s="5" t="s">
        <v>3</v>
      </c>
      <c r="D5" s="6">
        <v>75000</v>
      </c>
      <c r="E5" s="8">
        <v>75000</v>
      </c>
      <c r="F5" s="7">
        <v>75000</v>
      </c>
      <c r="G5" s="40">
        <v>40000</v>
      </c>
      <c r="H5" s="40">
        <v>60000</v>
      </c>
      <c r="I5" s="40">
        <v>40000</v>
      </c>
      <c r="J5" s="40"/>
      <c r="K5" s="58">
        <f>J5-E5</f>
        <v>-75000</v>
      </c>
      <c r="L5" s="46"/>
      <c r="M5" s="6">
        <v>75000</v>
      </c>
      <c r="N5" s="7">
        <v>75000</v>
      </c>
    </row>
    <row r="6" spans="1:14" x14ac:dyDescent="0.3">
      <c r="B6" s="9">
        <v>1300</v>
      </c>
      <c r="C6" s="10" t="s">
        <v>4</v>
      </c>
      <c r="D6" s="11"/>
      <c r="E6" s="12"/>
      <c r="F6" s="12"/>
      <c r="G6" s="31"/>
      <c r="H6" s="31"/>
      <c r="I6" s="31"/>
      <c r="J6" s="31"/>
      <c r="K6" s="31"/>
      <c r="L6" s="38"/>
      <c r="M6" s="11"/>
      <c r="N6" s="12"/>
    </row>
    <row r="7" spans="1:14" ht="21.5" customHeight="1" x14ac:dyDescent="0.3">
      <c r="A7" s="32"/>
      <c r="B7" s="13">
        <v>1305</v>
      </c>
      <c r="C7" s="39" t="s">
        <v>5</v>
      </c>
      <c r="D7" s="11">
        <v>650000</v>
      </c>
      <c r="E7" s="15">
        <v>650000</v>
      </c>
      <c r="F7" s="12">
        <v>650000</v>
      </c>
      <c r="G7" s="31"/>
      <c r="H7" s="31"/>
      <c r="I7" s="31">
        <v>650000</v>
      </c>
      <c r="J7" s="31">
        <v>650000</v>
      </c>
      <c r="K7" s="59">
        <f>J7-E7</f>
        <v>0</v>
      </c>
      <c r="L7" s="38" t="s">
        <v>50</v>
      </c>
      <c r="M7" s="11">
        <v>665000</v>
      </c>
      <c r="N7" s="12">
        <v>665000</v>
      </c>
    </row>
    <row r="8" spans="1:14" ht="15" customHeight="1" x14ac:dyDescent="0.3">
      <c r="B8" s="13">
        <v>1310</v>
      </c>
      <c r="C8" s="14" t="s">
        <v>6</v>
      </c>
      <c r="D8" s="11">
        <v>600000</v>
      </c>
      <c r="E8" s="15">
        <v>600000</v>
      </c>
      <c r="F8" s="12">
        <v>600000</v>
      </c>
      <c r="G8" s="31"/>
      <c r="H8" s="31"/>
      <c r="I8" s="31">
        <v>600000</v>
      </c>
      <c r="J8" s="31">
        <v>600000</v>
      </c>
      <c r="K8" s="59">
        <f>J8-E8</f>
        <v>0</v>
      </c>
      <c r="L8" s="38"/>
      <c r="M8" s="11">
        <v>724000</v>
      </c>
      <c r="N8" s="12">
        <v>724000</v>
      </c>
    </row>
    <row r="9" spans="1:14" ht="36" x14ac:dyDescent="0.3">
      <c r="A9" s="32"/>
      <c r="B9" s="13">
        <v>1315</v>
      </c>
      <c r="C9" s="13" t="s">
        <v>7</v>
      </c>
      <c r="D9" s="11">
        <v>55000</v>
      </c>
      <c r="E9" s="15">
        <v>55000</v>
      </c>
      <c r="F9" s="12">
        <v>55000</v>
      </c>
      <c r="G9" s="31">
        <v>35000</v>
      </c>
      <c r="H9" s="31">
        <v>45000</v>
      </c>
      <c r="I9" s="31">
        <v>35000</v>
      </c>
      <c r="J9" s="31">
        <v>35000</v>
      </c>
      <c r="K9" s="59">
        <f>J9-E9</f>
        <v>-20000</v>
      </c>
      <c r="L9" s="38"/>
      <c r="M9" s="11">
        <v>55000</v>
      </c>
      <c r="N9" s="12">
        <v>55000</v>
      </c>
    </row>
    <row r="10" spans="1:14" ht="25.5" customHeight="1" x14ac:dyDescent="0.3">
      <c r="A10" s="32"/>
      <c r="B10" s="13">
        <v>1320</v>
      </c>
      <c r="C10" s="14" t="s">
        <v>8</v>
      </c>
      <c r="D10" s="11">
        <v>25000</v>
      </c>
      <c r="E10" s="15">
        <v>25000</v>
      </c>
      <c r="F10" s="12">
        <v>25000</v>
      </c>
      <c r="G10" s="31"/>
      <c r="H10" s="31"/>
      <c r="I10" s="31">
        <v>25000</v>
      </c>
      <c r="J10" s="31">
        <v>25000</v>
      </c>
      <c r="K10" s="59">
        <f>J10-E10</f>
        <v>0</v>
      </c>
      <c r="L10" s="38" t="s">
        <v>50</v>
      </c>
      <c r="M10" s="11">
        <v>25000</v>
      </c>
      <c r="N10" s="12">
        <v>25000</v>
      </c>
    </row>
    <row r="11" spans="1:14" ht="16" customHeight="1" x14ac:dyDescent="0.3">
      <c r="A11" s="32"/>
      <c r="B11" s="13">
        <v>1325</v>
      </c>
      <c r="C11" s="14" t="s">
        <v>9</v>
      </c>
      <c r="D11" s="11">
        <v>200000</v>
      </c>
      <c r="E11" s="15">
        <v>200000</v>
      </c>
      <c r="F11" s="16">
        <v>107000</v>
      </c>
      <c r="G11" s="31">
        <v>150000</v>
      </c>
      <c r="H11" s="31">
        <v>165000</v>
      </c>
      <c r="I11" s="31">
        <v>165000</v>
      </c>
      <c r="J11" s="31">
        <v>165000</v>
      </c>
      <c r="K11" s="59">
        <f>J11-E11</f>
        <v>-35000</v>
      </c>
      <c r="L11" s="38"/>
      <c r="M11" s="11">
        <v>200000</v>
      </c>
      <c r="N11" s="12">
        <v>200000</v>
      </c>
    </row>
    <row r="12" spans="1:14" ht="14" thickBot="1" x14ac:dyDescent="0.35">
      <c r="B12" s="17">
        <v>1350</v>
      </c>
      <c r="C12" s="18" t="s">
        <v>46</v>
      </c>
      <c r="D12" s="19">
        <v>15000</v>
      </c>
      <c r="E12" s="20">
        <v>15000</v>
      </c>
      <c r="F12" s="21">
        <v>15000</v>
      </c>
      <c r="G12" s="31">
        <v>0</v>
      </c>
      <c r="H12" s="31"/>
      <c r="I12" s="31">
        <v>0</v>
      </c>
      <c r="J12" s="31"/>
      <c r="K12" s="59">
        <f>J12-E12</f>
        <v>-15000</v>
      </c>
      <c r="L12" s="38"/>
      <c r="M12" s="19">
        <v>15000</v>
      </c>
      <c r="N12" s="21">
        <v>15000</v>
      </c>
    </row>
    <row r="13" spans="1:14" ht="12.5" thickBot="1" x14ac:dyDescent="0.35">
      <c r="B13" s="33"/>
      <c r="C13" s="5" t="s">
        <v>10</v>
      </c>
      <c r="D13" s="6">
        <f>SUM(D7:D12)</f>
        <v>1545000</v>
      </c>
      <c r="E13" s="6">
        <f t="shared" ref="E13:N13" si="0">SUM(E7:E12)</f>
        <v>1545000</v>
      </c>
      <c r="F13" s="6">
        <f t="shared" si="0"/>
        <v>1452000</v>
      </c>
      <c r="G13" s="40">
        <f>SUM(G7:G12)</f>
        <v>185000</v>
      </c>
      <c r="H13" s="40">
        <f t="shared" ref="H13:K13" si="1">SUM(H7:H12)</f>
        <v>210000</v>
      </c>
      <c r="I13" s="40">
        <f t="shared" si="1"/>
        <v>1475000</v>
      </c>
      <c r="J13" s="40">
        <f t="shared" si="1"/>
        <v>1475000</v>
      </c>
      <c r="K13" s="40">
        <f t="shared" si="1"/>
        <v>-70000</v>
      </c>
      <c r="L13" s="46"/>
      <c r="M13" s="6">
        <f t="shared" si="0"/>
        <v>1684000</v>
      </c>
      <c r="N13" s="6">
        <f t="shared" si="0"/>
        <v>1684000</v>
      </c>
    </row>
    <row r="14" spans="1:14" x14ac:dyDescent="0.3">
      <c r="B14" s="9">
        <v>3300</v>
      </c>
      <c r="C14" s="10" t="s">
        <v>11</v>
      </c>
      <c r="D14" s="11"/>
      <c r="E14" s="12"/>
      <c r="F14" s="12"/>
      <c r="G14" s="31"/>
      <c r="H14" s="31"/>
      <c r="I14" s="31"/>
      <c r="J14" s="31"/>
      <c r="K14" s="31"/>
      <c r="L14" s="38"/>
      <c r="M14" s="11"/>
      <c r="N14" s="12"/>
    </row>
    <row r="15" spans="1:14" ht="14" customHeight="1" x14ac:dyDescent="0.3">
      <c r="A15" s="32"/>
      <c r="B15" s="13">
        <v>3305</v>
      </c>
      <c r="C15" s="14" t="s">
        <v>5</v>
      </c>
      <c r="D15" s="22">
        <v>390000</v>
      </c>
      <c r="E15" s="15">
        <v>420000</v>
      </c>
      <c r="F15" s="11">
        <v>390000</v>
      </c>
      <c r="H15" s="31"/>
      <c r="I15" s="31">
        <v>420000</v>
      </c>
      <c r="J15" s="31"/>
      <c r="K15" s="59">
        <f t="shared" ref="K15:K19" si="2">J15-E15</f>
        <v>-420000</v>
      </c>
      <c r="L15" s="38"/>
      <c r="M15" s="11">
        <v>400000</v>
      </c>
      <c r="N15" s="12">
        <v>420000</v>
      </c>
    </row>
    <row r="16" spans="1:14" ht="14.5" customHeight="1" x14ac:dyDescent="0.3">
      <c r="B16" s="13">
        <v>3310</v>
      </c>
      <c r="C16" s="14" t="s">
        <v>6</v>
      </c>
      <c r="D16" s="22">
        <v>410000</v>
      </c>
      <c r="E16" s="15">
        <v>460000</v>
      </c>
      <c r="F16" s="11">
        <v>410000</v>
      </c>
      <c r="G16" s="31">
        <v>430000</v>
      </c>
      <c r="H16" s="31"/>
      <c r="I16" s="31">
        <v>460000</v>
      </c>
      <c r="J16" s="31"/>
      <c r="K16" s="59">
        <f t="shared" si="2"/>
        <v>-460000</v>
      </c>
      <c r="L16" s="38"/>
      <c r="M16" s="11">
        <v>420000</v>
      </c>
      <c r="N16" s="12">
        <v>460000</v>
      </c>
    </row>
    <row r="17" spans="1:14" x14ac:dyDescent="0.3">
      <c r="A17" s="32"/>
      <c r="B17" s="13">
        <v>3315</v>
      </c>
      <c r="C17" s="14" t="s">
        <v>12</v>
      </c>
      <c r="D17" s="11">
        <v>350000</v>
      </c>
      <c r="E17" s="12">
        <v>350000</v>
      </c>
      <c r="F17" s="22">
        <v>300000</v>
      </c>
      <c r="G17" s="31"/>
      <c r="H17" s="31"/>
      <c r="I17" s="31">
        <v>300000</v>
      </c>
      <c r="J17" s="31"/>
      <c r="K17" s="59">
        <f t="shared" si="2"/>
        <v>-350000</v>
      </c>
      <c r="L17" s="38"/>
      <c r="M17" s="11">
        <v>350000</v>
      </c>
      <c r="N17" s="12">
        <v>350000</v>
      </c>
    </row>
    <row r="18" spans="1:14" x14ac:dyDescent="0.3">
      <c r="B18" s="13">
        <v>3320</v>
      </c>
      <c r="C18" s="14" t="s">
        <v>8</v>
      </c>
      <c r="D18" s="22">
        <v>15000</v>
      </c>
      <c r="E18" s="12">
        <v>15000</v>
      </c>
      <c r="F18" s="11">
        <v>15000</v>
      </c>
      <c r="G18" s="31"/>
      <c r="H18" s="31"/>
      <c r="I18" s="31">
        <v>15000</v>
      </c>
      <c r="J18" s="31">
        <v>15000</v>
      </c>
      <c r="K18" s="59">
        <f t="shared" si="2"/>
        <v>0</v>
      </c>
      <c r="L18" s="38"/>
      <c r="M18" s="11">
        <v>15000</v>
      </c>
      <c r="N18" s="12">
        <v>15000</v>
      </c>
    </row>
    <row r="19" spans="1:14" ht="12.5" thickBot="1" x14ac:dyDescent="0.35">
      <c r="A19" s="32"/>
      <c r="B19" s="17">
        <v>3325</v>
      </c>
      <c r="C19" s="18" t="s">
        <v>9</v>
      </c>
      <c r="D19" s="50">
        <v>65000</v>
      </c>
      <c r="E19" s="21">
        <v>65000</v>
      </c>
      <c r="F19" s="51">
        <f>65000-5000</f>
        <v>60000</v>
      </c>
      <c r="G19" s="31"/>
      <c r="H19" s="31"/>
      <c r="I19" s="31">
        <v>60000</v>
      </c>
      <c r="J19" s="31">
        <v>60000</v>
      </c>
      <c r="K19" s="59">
        <f t="shared" si="2"/>
        <v>-5000</v>
      </c>
      <c r="L19" s="38"/>
      <c r="M19" s="19">
        <v>65000</v>
      </c>
      <c r="N19" s="21">
        <v>65000</v>
      </c>
    </row>
    <row r="20" spans="1:14" ht="12.5" thickBot="1" x14ac:dyDescent="0.35">
      <c r="B20" s="33"/>
      <c r="C20" s="5" t="s">
        <v>13</v>
      </c>
      <c r="D20" s="6">
        <f>SUM(D15:D19)</f>
        <v>1230000</v>
      </c>
      <c r="E20" s="6">
        <f t="shared" ref="E20:N20" si="3">SUM(E15:E19)</f>
        <v>1310000</v>
      </c>
      <c r="F20" s="6">
        <f t="shared" si="3"/>
        <v>1175000</v>
      </c>
      <c r="G20" s="40">
        <f>SUM(G15:G19)</f>
        <v>430000</v>
      </c>
      <c r="H20" s="40">
        <f>SUM(H15:H19)</f>
        <v>0</v>
      </c>
      <c r="I20" s="40">
        <f>SUM(I15:I19)</f>
        <v>1255000</v>
      </c>
      <c r="J20" s="40">
        <f t="shared" ref="J20:K20" si="4">SUM(J15:J19)</f>
        <v>75000</v>
      </c>
      <c r="K20" s="40">
        <f t="shared" si="4"/>
        <v>-1235000</v>
      </c>
      <c r="L20" s="46"/>
      <c r="M20" s="6">
        <f t="shared" si="3"/>
        <v>1250000</v>
      </c>
      <c r="N20" s="6">
        <f t="shared" si="3"/>
        <v>1310000</v>
      </c>
    </row>
    <row r="21" spans="1:14" x14ac:dyDescent="0.3">
      <c r="B21" s="9">
        <v>1600</v>
      </c>
      <c r="C21" s="10" t="s">
        <v>14</v>
      </c>
      <c r="D21" s="11"/>
      <c r="E21" s="12"/>
      <c r="F21" s="12"/>
      <c r="G21" s="31"/>
      <c r="H21" s="31"/>
      <c r="I21" s="31"/>
      <c r="J21" s="31"/>
      <c r="K21" s="31"/>
      <c r="L21" s="38"/>
      <c r="M21" s="11"/>
      <c r="N21" s="12"/>
    </row>
    <row r="22" spans="1:14" ht="12.5" thickBot="1" x14ac:dyDescent="0.35">
      <c r="B22" s="13">
        <v>1601</v>
      </c>
      <c r="C22" s="14" t="s">
        <v>15</v>
      </c>
      <c r="D22" s="22">
        <v>80000</v>
      </c>
      <c r="E22" s="15">
        <v>185000</v>
      </c>
      <c r="F22" s="15">
        <v>100000</v>
      </c>
      <c r="G22" s="31">
        <v>130000</v>
      </c>
      <c r="H22" s="31">
        <v>130000</v>
      </c>
      <c r="I22" s="31">
        <v>80000</v>
      </c>
      <c r="J22" s="31"/>
      <c r="K22" s="59">
        <f t="shared" ref="K22" si="5">J22-E22</f>
        <v>-185000</v>
      </c>
      <c r="L22" s="38"/>
      <c r="M22" s="11">
        <v>91000</v>
      </c>
      <c r="N22" s="12">
        <v>185000</v>
      </c>
    </row>
    <row r="23" spans="1:14" ht="12.5" thickBot="1" x14ac:dyDescent="0.35">
      <c r="B23" s="34"/>
      <c r="C23" s="23" t="s">
        <v>16</v>
      </c>
      <c r="D23" s="24">
        <f>D22</f>
        <v>80000</v>
      </c>
      <c r="E23" s="24">
        <f t="shared" ref="E23:N23" si="6">E22</f>
        <v>185000</v>
      </c>
      <c r="F23" s="24">
        <f t="shared" si="6"/>
        <v>100000</v>
      </c>
      <c r="G23" s="40">
        <f>G22</f>
        <v>130000</v>
      </c>
      <c r="H23" s="40">
        <f>H22</f>
        <v>130000</v>
      </c>
      <c r="I23" s="40">
        <f>I22</f>
        <v>80000</v>
      </c>
      <c r="J23" s="40"/>
      <c r="K23" s="40"/>
      <c r="L23" s="46"/>
      <c r="M23" s="24">
        <f t="shared" si="6"/>
        <v>91000</v>
      </c>
      <c r="N23" s="24">
        <f t="shared" si="6"/>
        <v>185000</v>
      </c>
    </row>
    <row r="24" spans="1:14" ht="21" customHeight="1" x14ac:dyDescent="0.3">
      <c r="B24" s="9" t="s">
        <v>33</v>
      </c>
      <c r="C24" s="10" t="s">
        <v>17</v>
      </c>
      <c r="D24" s="11"/>
      <c r="E24" s="12"/>
      <c r="F24" s="12"/>
      <c r="G24" s="31"/>
      <c r="H24" s="31"/>
      <c r="I24" s="31"/>
      <c r="J24" s="31"/>
      <c r="K24" s="31"/>
      <c r="L24" s="38"/>
      <c r="M24" s="11"/>
      <c r="N24" s="12"/>
    </row>
    <row r="25" spans="1:14" x14ac:dyDescent="0.3">
      <c r="B25" s="13">
        <v>4100</v>
      </c>
      <c r="C25" s="14" t="s">
        <v>18</v>
      </c>
      <c r="D25" s="11">
        <v>5000</v>
      </c>
      <c r="E25" s="12">
        <v>5000</v>
      </c>
      <c r="F25" s="12">
        <v>5000</v>
      </c>
      <c r="G25" s="31"/>
      <c r="H25" s="31"/>
      <c r="I25" s="31"/>
      <c r="J25" s="12">
        <v>5000</v>
      </c>
      <c r="K25" s="59">
        <f>J25-E25</f>
        <v>0</v>
      </c>
      <c r="L25" s="38"/>
      <c r="M25" s="11">
        <v>5000</v>
      </c>
      <c r="N25" s="12">
        <v>5000</v>
      </c>
    </row>
    <row r="26" spans="1:14" x14ac:dyDescent="0.3">
      <c r="B26" s="13">
        <v>4200</v>
      </c>
      <c r="C26" s="14" t="s">
        <v>19</v>
      </c>
      <c r="D26" s="11">
        <v>8000</v>
      </c>
      <c r="E26" s="12">
        <v>8000</v>
      </c>
      <c r="F26" s="12">
        <v>8000</v>
      </c>
      <c r="G26" s="31"/>
      <c r="H26" s="31"/>
      <c r="I26" s="31"/>
      <c r="J26" s="12">
        <v>8000</v>
      </c>
      <c r="K26" s="59">
        <f>J26-E26</f>
        <v>0</v>
      </c>
      <c r="L26" s="38"/>
      <c r="M26" s="11">
        <v>8000</v>
      </c>
      <c r="N26" s="12">
        <v>8000</v>
      </c>
    </row>
    <row r="27" spans="1:14" x14ac:dyDescent="0.3">
      <c r="B27" s="13">
        <v>4300</v>
      </c>
      <c r="C27" s="14" t="s">
        <v>20</v>
      </c>
      <c r="D27" s="11">
        <v>34000</v>
      </c>
      <c r="E27" s="12">
        <v>34000</v>
      </c>
      <c r="F27" s="12">
        <v>34000</v>
      </c>
      <c r="G27" s="31"/>
      <c r="H27" s="31"/>
      <c r="I27" s="31"/>
      <c r="J27" s="12">
        <v>34000</v>
      </c>
      <c r="K27" s="59">
        <f>J27-E27</f>
        <v>0</v>
      </c>
      <c r="L27" s="38"/>
      <c r="M27" s="11">
        <v>34000</v>
      </c>
      <c r="N27" s="12">
        <v>34000</v>
      </c>
    </row>
    <row r="28" spans="1:14" x14ac:dyDescent="0.3">
      <c r="B28" s="13">
        <v>5100</v>
      </c>
      <c r="C28" s="14" t="s">
        <v>21</v>
      </c>
      <c r="D28" s="11">
        <v>22000</v>
      </c>
      <c r="E28" s="12">
        <v>22000</v>
      </c>
      <c r="F28" s="12">
        <v>22000</v>
      </c>
      <c r="G28" s="31"/>
      <c r="H28" s="31"/>
      <c r="I28" s="31"/>
      <c r="J28" s="12">
        <v>22000</v>
      </c>
      <c r="K28" s="59">
        <f>J28-E28</f>
        <v>0</v>
      </c>
      <c r="L28" s="38"/>
      <c r="M28" s="11">
        <v>22000</v>
      </c>
      <c r="N28" s="12">
        <v>22000</v>
      </c>
    </row>
    <row r="29" spans="1:14" x14ac:dyDescent="0.3">
      <c r="B29" s="13">
        <v>5200</v>
      </c>
      <c r="C29" s="14" t="s">
        <v>34</v>
      </c>
      <c r="D29" s="11">
        <v>33400</v>
      </c>
      <c r="E29" s="15">
        <v>65000</v>
      </c>
      <c r="F29" s="16">
        <v>33400</v>
      </c>
      <c r="G29" s="31"/>
      <c r="H29" s="31"/>
      <c r="I29" s="31"/>
      <c r="J29" s="31"/>
      <c r="K29" s="59">
        <f>J29-E29</f>
        <v>-65000</v>
      </c>
      <c r="L29" s="38"/>
      <c r="M29" s="11">
        <v>58400</v>
      </c>
      <c r="N29" s="12">
        <v>65000</v>
      </c>
    </row>
    <row r="30" spans="1:14" x14ac:dyDescent="0.3">
      <c r="B30" s="13">
        <v>5300</v>
      </c>
      <c r="C30" s="14" t="s">
        <v>35</v>
      </c>
      <c r="D30" s="11">
        <v>10000</v>
      </c>
      <c r="E30" s="12">
        <v>10000</v>
      </c>
      <c r="F30" s="12">
        <v>10000</v>
      </c>
      <c r="G30" s="31"/>
      <c r="H30" s="31"/>
      <c r="I30" s="31"/>
      <c r="J30" s="12">
        <v>10000</v>
      </c>
      <c r="K30" s="59">
        <f>J30-E30</f>
        <v>0</v>
      </c>
      <c r="L30" s="38"/>
      <c r="M30" s="11">
        <v>10000</v>
      </c>
      <c r="N30" s="12">
        <v>10000</v>
      </c>
    </row>
    <row r="31" spans="1:14" x14ac:dyDescent="0.3">
      <c r="B31" s="13">
        <v>5310</v>
      </c>
      <c r="C31" s="14" t="s">
        <v>22</v>
      </c>
      <c r="D31" s="11" t="s">
        <v>23</v>
      </c>
      <c r="E31" s="12" t="s">
        <v>23</v>
      </c>
      <c r="F31" s="12" t="s">
        <v>23</v>
      </c>
      <c r="G31" s="31"/>
      <c r="H31" s="31"/>
      <c r="I31" s="31"/>
      <c r="J31" s="12" t="s">
        <v>23</v>
      </c>
      <c r="K31" s="59"/>
      <c r="L31" s="38"/>
      <c r="M31" s="11" t="s">
        <v>23</v>
      </c>
      <c r="N31" s="12" t="s">
        <v>23</v>
      </c>
    </row>
    <row r="32" spans="1:14" x14ac:dyDescent="0.3">
      <c r="B32" s="13">
        <v>5320</v>
      </c>
      <c r="C32" s="14" t="s">
        <v>24</v>
      </c>
      <c r="D32" s="11">
        <v>30000</v>
      </c>
      <c r="E32" s="12">
        <v>30000</v>
      </c>
      <c r="F32" s="12">
        <v>30000</v>
      </c>
      <c r="G32" s="31"/>
      <c r="H32" s="31"/>
      <c r="I32" s="31"/>
      <c r="J32" s="12">
        <v>30000</v>
      </c>
      <c r="K32" s="59">
        <f>J32-E32</f>
        <v>0</v>
      </c>
      <c r="L32" s="38"/>
      <c r="M32" s="11">
        <v>30000</v>
      </c>
      <c r="N32" s="12">
        <v>30000</v>
      </c>
    </row>
    <row r="33" spans="2:14" ht="12.5" thickBot="1" x14ac:dyDescent="0.35">
      <c r="B33" s="17">
        <v>5330</v>
      </c>
      <c r="C33" s="18" t="s">
        <v>25</v>
      </c>
      <c r="D33" s="19">
        <v>5000</v>
      </c>
      <c r="E33" s="21">
        <v>5000</v>
      </c>
      <c r="F33" s="21">
        <v>5000</v>
      </c>
      <c r="G33" s="31"/>
      <c r="H33" s="31"/>
      <c r="I33" s="31"/>
      <c r="J33" s="21">
        <v>5000</v>
      </c>
      <c r="K33" s="59">
        <f>J33-E33</f>
        <v>0</v>
      </c>
      <c r="L33" s="38"/>
      <c r="M33" s="19">
        <v>5000</v>
      </c>
      <c r="N33" s="21">
        <v>5000</v>
      </c>
    </row>
    <row r="34" spans="2:14" ht="12.5" thickBot="1" x14ac:dyDescent="0.35">
      <c r="B34" s="33"/>
      <c r="C34" s="5" t="s">
        <v>26</v>
      </c>
      <c r="D34" s="6">
        <f>SUM(D25:D33)</f>
        <v>147400</v>
      </c>
      <c r="E34" s="6">
        <f t="shared" ref="E34:N34" si="7">SUM(E25:E33)</f>
        <v>179000</v>
      </c>
      <c r="F34" s="6">
        <f t="shared" si="7"/>
        <v>147400</v>
      </c>
      <c r="G34" s="40">
        <f>SUM(G25:G33)</f>
        <v>0</v>
      </c>
      <c r="H34" s="40">
        <f t="shared" ref="H34:K34" si="8">SUM(H25:H33)</f>
        <v>0</v>
      </c>
      <c r="I34" s="40"/>
      <c r="J34" s="40">
        <f t="shared" si="8"/>
        <v>114000</v>
      </c>
      <c r="K34" s="40">
        <f t="shared" si="8"/>
        <v>-65000</v>
      </c>
      <c r="L34" s="46"/>
      <c r="M34" s="6">
        <f t="shared" si="7"/>
        <v>172400</v>
      </c>
      <c r="N34" s="6">
        <f t="shared" si="7"/>
        <v>179000</v>
      </c>
    </row>
    <row r="35" spans="2:14" x14ac:dyDescent="0.3">
      <c r="B35" s="35"/>
      <c r="C35" s="10"/>
      <c r="D35" s="25"/>
      <c r="E35" s="25"/>
      <c r="F35" s="25"/>
      <c r="G35" s="31"/>
      <c r="H35" s="31"/>
      <c r="I35" s="31"/>
      <c r="J35" s="31"/>
      <c r="K35" s="31"/>
      <c r="L35" s="38"/>
      <c r="M35" s="25"/>
      <c r="N35" s="25"/>
    </row>
    <row r="36" spans="2:14" x14ac:dyDescent="0.3">
      <c r="B36" s="35" t="s">
        <v>39</v>
      </c>
      <c r="C36" s="14" t="s">
        <v>45</v>
      </c>
      <c r="D36" s="26">
        <v>20000</v>
      </c>
      <c r="E36" s="26">
        <v>20000</v>
      </c>
      <c r="F36" s="26">
        <v>20000</v>
      </c>
      <c r="G36" s="36">
        <v>20000</v>
      </c>
      <c r="H36" s="36"/>
      <c r="I36" s="36"/>
      <c r="J36" s="36"/>
      <c r="K36" s="59">
        <f t="shared" ref="K36:K38" si="9">J36-E36</f>
        <v>-20000</v>
      </c>
      <c r="L36" s="47"/>
      <c r="M36" s="25"/>
      <c r="N36" s="25"/>
    </row>
    <row r="37" spans="2:14" x14ac:dyDescent="0.3">
      <c r="B37" s="35" t="s">
        <v>40</v>
      </c>
      <c r="C37" s="14" t="s">
        <v>37</v>
      </c>
      <c r="D37" s="26">
        <v>20000</v>
      </c>
      <c r="E37" s="26">
        <v>20000</v>
      </c>
      <c r="F37" s="26">
        <v>20000</v>
      </c>
      <c r="G37" s="36">
        <v>5000</v>
      </c>
      <c r="H37" s="36"/>
      <c r="I37" s="36"/>
      <c r="J37" s="36"/>
      <c r="K37" s="59">
        <f t="shared" si="9"/>
        <v>-20000</v>
      </c>
      <c r="L37" s="47"/>
      <c r="M37" s="25"/>
      <c r="N37" s="25"/>
    </row>
    <row r="38" spans="2:14" ht="12.5" thickBot="1" x14ac:dyDescent="0.35">
      <c r="B38" s="33" t="s">
        <v>41</v>
      </c>
      <c r="C38" s="18" t="s">
        <v>38</v>
      </c>
      <c r="D38" s="19">
        <v>30000</v>
      </c>
      <c r="E38" s="19">
        <v>30000</v>
      </c>
      <c r="F38" s="19">
        <v>30000</v>
      </c>
      <c r="G38" s="31">
        <v>5000</v>
      </c>
      <c r="H38" s="31"/>
      <c r="I38" s="31"/>
      <c r="J38" s="31"/>
      <c r="K38" s="59">
        <f t="shared" si="9"/>
        <v>-30000</v>
      </c>
      <c r="L38" s="38"/>
      <c r="M38" s="6"/>
      <c r="N38" s="6"/>
    </row>
    <row r="39" spans="2:14" ht="12.5" thickBot="1" x14ac:dyDescent="0.35">
      <c r="B39" s="4">
        <v>5201</v>
      </c>
      <c r="C39" s="5" t="s">
        <v>36</v>
      </c>
      <c r="D39" s="6">
        <f>SUM(D36:D38)</f>
        <v>70000</v>
      </c>
      <c r="E39" s="6">
        <f t="shared" ref="E39:F39" si="10">SUM(E36:E38)</f>
        <v>70000</v>
      </c>
      <c r="F39" s="42">
        <f t="shared" si="10"/>
        <v>70000</v>
      </c>
      <c r="G39" s="40">
        <f t="shared" ref="G39" si="11">SUM(G36:G38)</f>
        <v>30000</v>
      </c>
      <c r="H39" s="40">
        <f t="shared" ref="H39:K39" si="12">SUM(H36:H38)</f>
        <v>0</v>
      </c>
      <c r="I39" s="40">
        <v>30000</v>
      </c>
      <c r="J39" s="40">
        <f t="shared" si="12"/>
        <v>0</v>
      </c>
      <c r="K39" s="40">
        <f t="shared" si="12"/>
        <v>-70000</v>
      </c>
      <c r="L39" s="46"/>
      <c r="M39" s="6">
        <f t="shared" ref="M39" si="13">SUM(M36:M38)</f>
        <v>0</v>
      </c>
      <c r="N39" s="6">
        <f t="shared" ref="N39" si="14">SUM(N36:N38)</f>
        <v>0</v>
      </c>
    </row>
    <row r="40" spans="2:14" ht="12.5" thickBot="1" x14ac:dyDescent="0.35">
      <c r="B40" s="33"/>
      <c r="C40" s="5" t="s">
        <v>27</v>
      </c>
      <c r="D40" s="6">
        <f>D4+D5+D13+D20+D23+D34+D39</f>
        <v>5232400</v>
      </c>
      <c r="E40" s="6">
        <f>E4+E5+E13+E20+E23+E34+E39</f>
        <v>5449000</v>
      </c>
      <c r="F40" s="6">
        <f>F4+F5+F13+F20+F23+F34+F39</f>
        <v>5104400</v>
      </c>
      <c r="G40" s="6">
        <f>G4+G5+G13+G20+G23+G34+G39</f>
        <v>815000</v>
      </c>
      <c r="H40" s="6">
        <f t="shared" ref="H40:K40" si="15">H4+H5+H13+H20+H23+H34+H39</f>
        <v>400000</v>
      </c>
      <c r="I40" s="6">
        <f t="shared" si="15"/>
        <v>2880000</v>
      </c>
      <c r="J40" s="6">
        <f t="shared" si="15"/>
        <v>3749000</v>
      </c>
      <c r="K40" s="6">
        <f t="shared" si="15"/>
        <v>-1515000</v>
      </c>
      <c r="L40" s="48"/>
      <c r="M40" s="6">
        <f t="shared" ref="M40:N40" si="16">M4+M5+M13+M20+M23+M34+M39</f>
        <v>5177400</v>
      </c>
      <c r="N40" s="6">
        <f t="shared" si="16"/>
        <v>5338000</v>
      </c>
    </row>
    <row r="41" spans="2:14" ht="12.5" thickBot="1" x14ac:dyDescent="0.35">
      <c r="B41" s="33"/>
      <c r="C41" s="18" t="s">
        <v>28</v>
      </c>
      <c r="D41" s="19">
        <f>ROUND(D40*13%,0)</f>
        <v>680212</v>
      </c>
      <c r="E41" s="19">
        <f t="shared" ref="E41:F41" si="17">ROUND(E40*13%,0)</f>
        <v>708370</v>
      </c>
      <c r="F41" s="19">
        <f t="shared" si="17"/>
        <v>663572</v>
      </c>
      <c r="G41" s="19">
        <f>ROUND(G40*13%,0)</f>
        <v>105950</v>
      </c>
      <c r="H41" s="19">
        <f t="shared" ref="H41:K41" si="18">ROUND(H40*13%,0)</f>
        <v>52000</v>
      </c>
      <c r="I41" s="19">
        <f t="shared" si="18"/>
        <v>374400</v>
      </c>
      <c r="J41" s="19">
        <f t="shared" si="18"/>
        <v>487370</v>
      </c>
      <c r="K41" s="19">
        <f t="shared" si="18"/>
        <v>-196950</v>
      </c>
      <c r="L41" s="49"/>
      <c r="M41" s="19">
        <f t="shared" ref="M41:N41" si="19">ROUND(M40*13%,0)</f>
        <v>673062</v>
      </c>
      <c r="N41" s="19">
        <f t="shared" si="19"/>
        <v>693940</v>
      </c>
    </row>
    <row r="42" spans="2:14" ht="12.5" thickBot="1" x14ac:dyDescent="0.35">
      <c r="B42" s="37"/>
      <c r="C42" s="27" t="s">
        <v>29</v>
      </c>
      <c r="D42" s="28">
        <f>D40+D41</f>
        <v>5912612</v>
      </c>
      <c r="E42" s="28">
        <f t="shared" ref="E42:F42" si="20">E40+E41</f>
        <v>6157370</v>
      </c>
      <c r="F42" s="28">
        <f t="shared" si="20"/>
        <v>5767972</v>
      </c>
      <c r="G42" s="28">
        <f>G40+G41</f>
        <v>920950</v>
      </c>
      <c r="H42" s="28">
        <f t="shared" ref="H42:K42" si="21">H40+H41</f>
        <v>452000</v>
      </c>
      <c r="I42" s="28">
        <f t="shared" si="21"/>
        <v>3254400</v>
      </c>
      <c r="J42" s="28">
        <f t="shared" si="21"/>
        <v>4236370</v>
      </c>
      <c r="K42" s="28">
        <f t="shared" si="21"/>
        <v>-1711950</v>
      </c>
      <c r="L42" s="45"/>
      <c r="M42" s="28">
        <f t="shared" ref="M42:N42" si="22">M40+M41</f>
        <v>5850462</v>
      </c>
      <c r="N42" s="28">
        <f t="shared" si="22"/>
        <v>6031940</v>
      </c>
    </row>
    <row r="43" spans="2:14" ht="12.5" thickTop="1" x14ac:dyDescent="0.3"/>
  </sheetData>
  <mergeCells count="4">
    <mergeCell ref="D2:F2"/>
    <mergeCell ref="M2:N2"/>
    <mergeCell ref="B2:B3"/>
    <mergeCell ref="C2:C3"/>
  </mergeCells>
  <phoneticPr fontId="8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 Bhambra</dc:creator>
  <cp:lastModifiedBy>Sandeep Bhambra</cp:lastModifiedBy>
  <dcterms:created xsi:type="dcterms:W3CDTF">2026-06-19T11:38:20Z</dcterms:created>
  <dcterms:modified xsi:type="dcterms:W3CDTF">2026-11-06T13:17:26Z</dcterms:modified>
</cp:coreProperties>
</file>