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tednations-my.sharepoint.com/personal/sandeep_bhambra_un_org/Documents/Ozone Sec/Budget 2027/Budget Comm/"/>
    </mc:Choice>
  </mc:AlternateContent>
  <xr:revisionPtr revIDLastSave="7" documentId="8_{41BEBEA6-08A9-45BB-A994-7A484B2D8E82}" xr6:coauthVersionLast="47" xr6:coauthVersionMax="47" xr10:uidLastSave="{579B6013-0220-4D08-BEFA-A9BA56D79BAB}"/>
  <bookViews>
    <workbookView xWindow="-110" yWindow="-110" windowWidth="19420" windowHeight="11500" xr2:uid="{54E096AA-7885-4648-B03F-FFAE26F4BF97}"/>
  </bookViews>
  <sheets>
    <sheet name="Budget" sheetId="2" r:id="rId1"/>
    <sheet name="Sheet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38" i="2" l="1"/>
  <c r="G33" i="2"/>
  <c r="G22" i="2"/>
  <c r="G19" i="2"/>
  <c r="G12" i="2"/>
  <c r="E38" i="2"/>
  <c r="F38" i="2"/>
  <c r="D38" i="2"/>
  <c r="C7" i="3"/>
  <c r="C6" i="3"/>
  <c r="E33" i="2"/>
  <c r="F33" i="2"/>
  <c r="D33" i="2"/>
  <c r="E22" i="2"/>
  <c r="F22" i="2"/>
  <c r="D22" i="2"/>
  <c r="E19" i="2"/>
  <c r="F19" i="2"/>
  <c r="D19" i="2"/>
  <c r="E12" i="2"/>
  <c r="F12" i="2"/>
  <c r="D12" i="2"/>
  <c r="D39" i="2" l="1"/>
  <c r="D40" i="2" s="1"/>
  <c r="D41" i="2" s="1"/>
  <c r="G39" i="2"/>
  <c r="G40" i="2" s="1"/>
  <c r="G41" i="2" s="1"/>
  <c r="E39" i="2"/>
  <c r="F39" i="2"/>
  <c r="E40" i="2" l="1"/>
  <c r="E41" i="2" s="1"/>
  <c r="F40" i="2"/>
  <c r="F41" i="2" s="1"/>
</calcChain>
</file>

<file path=xl/sharedStrings.xml><?xml version="1.0" encoding="utf-8"?>
<sst xmlns="http://schemas.openxmlformats.org/spreadsheetml/2006/main" count="52" uniqueCount="46">
  <si>
    <t>Budget line</t>
  </si>
  <si>
    <t>Cost category</t>
  </si>
  <si>
    <t>Employee salaries, allowances and benefits</t>
  </si>
  <si>
    <t>Consultants</t>
  </si>
  <si>
    <t xml:space="preserve">Conference services costs </t>
  </si>
  <si>
    <t>Open-ended Working Group meetings</t>
  </si>
  <si>
    <t>Meetings of the Parties</t>
  </si>
  <si>
    <t>Communication costs of Article 5 assessment panel members and organizational costs of panel meetings</t>
  </si>
  <si>
    <t>Bureau meetings</t>
  </si>
  <si>
    <t>Implementation Committee meetings</t>
  </si>
  <si>
    <t>Subtotal: conference services costs</t>
  </si>
  <si>
    <t>Travel of Article 5 parties</t>
  </si>
  <si>
    <t>Assessment panel meetings</t>
  </si>
  <si>
    <t>Subtotal: travel of Article 5 parties</t>
  </si>
  <si>
    <t>Travel on official business</t>
  </si>
  <si>
    <t>Staff travel on official business</t>
  </si>
  <si>
    <t>Subtotal: travel on official business</t>
  </si>
  <si>
    <t xml:space="preserve">Operating costs </t>
  </si>
  <si>
    <t>Expendable equipment</t>
  </si>
  <si>
    <t>Non-expendable equipment</t>
  </si>
  <si>
    <t>Rental of premises</t>
  </si>
  <si>
    <t>Operation and maintenance of equipment</t>
  </si>
  <si>
    <t>Registration system enhancement</t>
  </si>
  <si>
    <t>-</t>
  </si>
  <si>
    <t>Software and website maintenance</t>
  </si>
  <si>
    <t>Website hosting</t>
  </si>
  <si>
    <t xml:space="preserve">Subtotal: operating costs </t>
  </si>
  <si>
    <t xml:space="preserve">Total direct costs </t>
  </si>
  <si>
    <t>Programme support costs</t>
  </si>
  <si>
    <t>Grand total</t>
  </si>
  <si>
    <r>
      <t>Hospitality</t>
    </r>
    <r>
      <rPr>
        <vertAlign val="superscript"/>
        <sz val="9"/>
        <color theme="1"/>
        <rFont val="Arial"/>
        <family val="2"/>
      </rPr>
      <t xml:space="preserve"> </t>
    </r>
  </si>
  <si>
    <t>ZNG</t>
  </si>
  <si>
    <t>3rd scenario</t>
  </si>
  <si>
    <t>4100–
5300</t>
  </si>
  <si>
    <t>Reporting costs</t>
  </si>
  <si>
    <t>Miscellaneous costs</t>
  </si>
  <si>
    <t>Public awareness and communication</t>
  </si>
  <si>
    <t>Visual materials/branding</t>
  </si>
  <si>
    <t>Communication campaign</t>
  </si>
  <si>
    <t>5201-A</t>
  </si>
  <si>
    <t>5201-B</t>
  </si>
  <si>
    <t>5201-C</t>
  </si>
  <si>
    <t>Recommended</t>
  </si>
  <si>
    <t>Parties' proposal - 1</t>
  </si>
  <si>
    <t>Viability</t>
  </si>
  <si>
    <t>Ozone Day commemoration (A5 parties)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</si>
</sst>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i/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sz val="10"/>
      <color theme="1"/>
      <name val="Arial"/>
      <family val="2"/>
    </font>
    <font>
      <b/>
      <i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164" fontId="4" fillId="0" borderId="2" xfId="1" applyNumberFormat="1" applyFont="1" applyBorder="1" applyAlignment="1">
      <alignment horizontal="right" vertical="center"/>
    </xf>
    <xf numFmtId="164" fontId="4" fillId="0" borderId="2" xfId="1" applyNumberFormat="1" applyFont="1" applyBorder="1" applyAlignment="1">
      <alignment horizontal="right" vertical="center" wrapText="1"/>
    </xf>
    <xf numFmtId="164" fontId="5" fillId="0" borderId="0" xfId="1" applyNumberFormat="1" applyFont="1" applyAlignment="1">
      <alignment horizontal="right" vertical="center"/>
    </xf>
    <xf numFmtId="164" fontId="5" fillId="0" borderId="0" xfId="1" applyNumberFormat="1" applyFont="1" applyAlignment="1">
      <alignment horizontal="right" vertical="center" wrapText="1"/>
    </xf>
    <xf numFmtId="164" fontId="5" fillId="0" borderId="2" xfId="1" applyNumberFormat="1" applyFont="1" applyBorder="1" applyAlignment="1">
      <alignment horizontal="right" vertical="center"/>
    </xf>
    <xf numFmtId="164" fontId="5" fillId="0" borderId="2" xfId="1" applyNumberFormat="1" applyFont="1" applyBorder="1" applyAlignment="1">
      <alignment horizontal="right" vertical="center" wrapText="1"/>
    </xf>
    <xf numFmtId="164" fontId="4" fillId="0" borderId="4" xfId="1" applyNumberFormat="1" applyFont="1" applyBorder="1" applyAlignment="1">
      <alignment horizontal="right" vertical="center"/>
    </xf>
    <xf numFmtId="164" fontId="4" fillId="0" borderId="3" xfId="1" applyNumberFormat="1" applyFont="1" applyBorder="1" applyAlignment="1">
      <alignment horizontal="right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43" fontId="0" fillId="0" borderId="0" xfId="1" applyFont="1"/>
    <xf numFmtId="43" fontId="0" fillId="0" borderId="5" xfId="1" applyFont="1" applyBorder="1"/>
    <xf numFmtId="164" fontId="4" fillId="0" borderId="0" xfId="1" applyNumberFormat="1" applyFont="1" applyBorder="1" applyAlignment="1">
      <alignment horizontal="right" vertical="center"/>
    </xf>
    <xf numFmtId="164" fontId="5" fillId="0" borderId="0" xfId="1" applyNumberFormat="1" applyFont="1" applyBorder="1" applyAlignment="1">
      <alignment horizontal="right" vertical="center"/>
    </xf>
    <xf numFmtId="164" fontId="5" fillId="0" borderId="0" xfId="1" applyNumberFormat="1" applyFont="1" applyFill="1" applyAlignment="1">
      <alignment horizontal="right" vertical="center" wrapText="1"/>
    </xf>
    <xf numFmtId="164" fontId="2" fillId="0" borderId="0" xfId="1" applyNumberFormat="1" applyFont="1"/>
    <xf numFmtId="164" fontId="2" fillId="0" borderId="0" xfId="1" applyNumberFormat="1" applyFont="1" applyBorder="1"/>
    <xf numFmtId="16" fontId="9" fillId="3" borderId="0" xfId="0" applyNumberFormat="1" applyFont="1" applyFill="1" applyAlignment="1">
      <alignment horizontal="center" wrapText="1"/>
    </xf>
    <xf numFmtId="0" fontId="5" fillId="0" borderId="0" xfId="0" applyFont="1" applyAlignment="1">
      <alignment vertical="center" wrapText="1"/>
    </xf>
    <xf numFmtId="0" fontId="2" fillId="4" borderId="0" xfId="0" applyFont="1" applyFill="1"/>
    <xf numFmtId="0" fontId="4" fillId="0" borderId="2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3" xfId="0" applyFont="1" applyBorder="1" applyAlignment="1">
      <alignment vertical="top" wrapText="1"/>
    </xf>
    <xf numFmtId="164" fontId="4" fillId="5" borderId="2" xfId="1" applyNumberFormat="1" applyFont="1" applyFill="1" applyBorder="1" applyAlignment="1">
      <alignment horizontal="right" vertical="center" wrapText="1"/>
    </xf>
    <xf numFmtId="164" fontId="5" fillId="5" borderId="2" xfId="1" applyNumberFormat="1" applyFont="1" applyFill="1" applyBorder="1" applyAlignment="1">
      <alignment horizontal="right" vertical="center" wrapText="1"/>
    </xf>
    <xf numFmtId="164" fontId="5" fillId="5" borderId="0" xfId="1" applyNumberFormat="1" applyFont="1" applyFill="1" applyAlignment="1">
      <alignment horizontal="right" vertical="center" wrapText="1"/>
    </xf>
    <xf numFmtId="164" fontId="5" fillId="0" borderId="0" xfId="1" applyNumberFormat="1" applyFont="1" applyFill="1" applyAlignment="1">
      <alignment horizontal="right" vertical="center"/>
    </xf>
    <xf numFmtId="164" fontId="5" fillId="5" borderId="0" xfId="1" applyNumberFormat="1" applyFont="1" applyFill="1" applyAlignment="1">
      <alignment horizontal="right" vertical="center"/>
    </xf>
    <xf numFmtId="0" fontId="10" fillId="4" borderId="0" xfId="0" applyFont="1" applyFill="1" applyAlignment="1">
      <alignment textRotation="90"/>
    </xf>
    <xf numFmtId="0" fontId="8" fillId="2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97AB5-DC32-4611-A219-57CD32347D47}">
  <dimension ref="A1:L42"/>
  <sheetViews>
    <sheetView tabSelected="1" zoomScale="160" zoomScaleNormal="160" workbookViewId="0">
      <pane xSplit="3" ySplit="2" topLeftCell="D3" activePane="bottomRight" state="frozen"/>
      <selection pane="topRight" activeCell="D1" sqref="D1"/>
      <selection pane="bottomLeft" activeCell="A4" sqref="A4"/>
      <selection pane="bottomRight" activeCell="C8" sqref="C8"/>
    </sheetView>
  </sheetViews>
  <sheetFormatPr defaultColWidth="9.1796875" defaultRowHeight="14" x14ac:dyDescent="0.3"/>
  <cols>
    <col min="1" max="1" width="3.453125" style="1" customWidth="1"/>
    <col min="2" max="2" width="7.08984375" style="1" customWidth="1"/>
    <col min="3" max="3" width="40.7265625" style="1" customWidth="1"/>
    <col min="4" max="4" width="11.1796875" style="1" customWidth="1"/>
    <col min="5" max="5" width="12.7265625" style="1" customWidth="1"/>
    <col min="6" max="6" width="11.1796875" style="1" customWidth="1"/>
    <col min="7" max="7" width="10.81640625" style="1" customWidth="1"/>
    <col min="8" max="16384" width="9.1796875" style="1"/>
  </cols>
  <sheetData>
    <row r="1" spans="1:7" ht="13.5" customHeight="1" thickBot="1" x14ac:dyDescent="0.35">
      <c r="B1" s="42" t="s">
        <v>0</v>
      </c>
      <c r="C1" s="44" t="s">
        <v>1</v>
      </c>
      <c r="D1" s="41">
        <v>2027</v>
      </c>
      <c r="E1" s="41"/>
      <c r="F1" s="41"/>
    </row>
    <row r="2" spans="1:7" ht="29.5" customHeight="1" thickBot="1" x14ac:dyDescent="0.35">
      <c r="A2" s="40" t="s">
        <v>44</v>
      </c>
      <c r="B2" s="43"/>
      <c r="C2" s="45"/>
      <c r="D2" s="16" t="s">
        <v>31</v>
      </c>
      <c r="E2" s="17" t="s">
        <v>42</v>
      </c>
      <c r="F2" s="17" t="s">
        <v>32</v>
      </c>
      <c r="G2" s="25" t="s">
        <v>43</v>
      </c>
    </row>
    <row r="3" spans="1:7" ht="15" thickTop="1" thickBot="1" x14ac:dyDescent="0.35">
      <c r="B3" s="28">
        <v>1100</v>
      </c>
      <c r="C3" s="2" t="s">
        <v>2</v>
      </c>
      <c r="D3" s="8">
        <v>2085000</v>
      </c>
      <c r="E3" s="9">
        <v>2085000</v>
      </c>
      <c r="F3" s="9">
        <v>2085000</v>
      </c>
      <c r="G3" s="23"/>
    </row>
    <row r="4" spans="1:7" ht="14.5" thickBot="1" x14ac:dyDescent="0.35">
      <c r="B4" s="28">
        <v>1200</v>
      </c>
      <c r="C4" s="2" t="s">
        <v>3</v>
      </c>
      <c r="D4" s="8">
        <v>75000</v>
      </c>
      <c r="E4" s="35">
        <v>75000</v>
      </c>
      <c r="F4" s="9">
        <v>75000</v>
      </c>
      <c r="G4" s="23">
        <v>40000</v>
      </c>
    </row>
    <row r="5" spans="1:7" x14ac:dyDescent="0.3">
      <c r="B5" s="29">
        <v>1300</v>
      </c>
      <c r="C5" s="3" t="s">
        <v>4</v>
      </c>
      <c r="D5" s="10"/>
      <c r="E5" s="11"/>
      <c r="F5" s="11"/>
      <c r="G5" s="23"/>
    </row>
    <row r="6" spans="1:7" x14ac:dyDescent="0.3">
      <c r="A6" s="27"/>
      <c r="B6" s="26">
        <v>1305</v>
      </c>
      <c r="C6" s="4" t="s">
        <v>5</v>
      </c>
      <c r="D6" s="10">
        <v>650000</v>
      </c>
      <c r="E6" s="11">
        <v>650000</v>
      </c>
      <c r="F6" s="11">
        <v>650000</v>
      </c>
      <c r="G6" s="23"/>
    </row>
    <row r="7" spans="1:7" x14ac:dyDescent="0.3">
      <c r="B7" s="26">
        <v>1310</v>
      </c>
      <c r="C7" s="4" t="s">
        <v>6</v>
      </c>
      <c r="D7" s="10">
        <v>600000</v>
      </c>
      <c r="E7" s="11">
        <v>600000</v>
      </c>
      <c r="F7" s="11">
        <v>600000</v>
      </c>
      <c r="G7" s="23"/>
    </row>
    <row r="8" spans="1:7" ht="23" x14ac:dyDescent="0.3">
      <c r="A8" s="27"/>
      <c r="B8" s="26">
        <v>1315</v>
      </c>
      <c r="C8" s="26" t="s">
        <v>7</v>
      </c>
      <c r="D8" s="10">
        <v>55000</v>
      </c>
      <c r="E8" s="11">
        <v>55000</v>
      </c>
      <c r="F8" s="11">
        <v>55000</v>
      </c>
      <c r="G8" s="23"/>
    </row>
    <row r="9" spans="1:7" x14ac:dyDescent="0.3">
      <c r="A9" s="27"/>
      <c r="B9" s="26">
        <v>1320</v>
      </c>
      <c r="C9" s="4" t="s">
        <v>8</v>
      </c>
      <c r="D9" s="10">
        <v>25000</v>
      </c>
      <c r="E9" s="11">
        <v>25000</v>
      </c>
      <c r="F9" s="11">
        <v>25000</v>
      </c>
      <c r="G9" s="23"/>
    </row>
    <row r="10" spans="1:7" x14ac:dyDescent="0.3">
      <c r="A10" s="27"/>
      <c r="B10" s="26">
        <v>1325</v>
      </c>
      <c r="C10" s="4" t="s">
        <v>9</v>
      </c>
      <c r="D10" s="10">
        <v>200000</v>
      </c>
      <c r="E10" s="37">
        <v>200000</v>
      </c>
      <c r="F10" s="22">
        <v>107000</v>
      </c>
      <c r="G10" s="23"/>
    </row>
    <row r="11" spans="1:7" ht="14.5" thickBot="1" x14ac:dyDescent="0.35">
      <c r="B11" s="30">
        <v>1350</v>
      </c>
      <c r="C11" s="5" t="s">
        <v>30</v>
      </c>
      <c r="D11" s="12">
        <v>15000</v>
      </c>
      <c r="E11" s="36">
        <v>15000</v>
      </c>
      <c r="F11" s="13">
        <v>15000</v>
      </c>
      <c r="G11" s="23">
        <v>0</v>
      </c>
    </row>
    <row r="12" spans="1:7" ht="14.5" thickBot="1" x14ac:dyDescent="0.35">
      <c r="B12" s="31"/>
      <c r="C12" s="2" t="s">
        <v>10</v>
      </c>
      <c r="D12" s="8">
        <f>SUM(D6:D11)</f>
        <v>1545000</v>
      </c>
      <c r="E12" s="8">
        <f t="shared" ref="E12:F12" si="0">SUM(E6:E11)</f>
        <v>1545000</v>
      </c>
      <c r="F12" s="8">
        <f t="shared" si="0"/>
        <v>1452000</v>
      </c>
      <c r="G12" s="8">
        <f>SUM(G6:G11)</f>
        <v>0</v>
      </c>
    </row>
    <row r="13" spans="1:7" x14ac:dyDescent="0.3">
      <c r="B13" s="29">
        <v>3300</v>
      </c>
      <c r="C13" s="3" t="s">
        <v>11</v>
      </c>
      <c r="D13" s="10"/>
      <c r="E13" s="11"/>
      <c r="F13" s="11"/>
      <c r="G13" s="23"/>
    </row>
    <row r="14" spans="1:7" x14ac:dyDescent="0.3">
      <c r="A14" s="27"/>
      <c r="B14" s="26">
        <v>3305</v>
      </c>
      <c r="C14" s="4" t="s">
        <v>5</v>
      </c>
      <c r="D14" s="39">
        <v>390000</v>
      </c>
      <c r="E14" s="37">
        <v>420000</v>
      </c>
      <c r="F14" s="10">
        <v>390000</v>
      </c>
      <c r="G14" s="23"/>
    </row>
    <row r="15" spans="1:7" x14ac:dyDescent="0.3">
      <c r="B15" s="26">
        <v>3310</v>
      </c>
      <c r="C15" s="4" t="s">
        <v>6</v>
      </c>
      <c r="D15" s="10">
        <v>410000</v>
      </c>
      <c r="E15" s="37">
        <v>460000</v>
      </c>
      <c r="F15" s="10">
        <v>410000</v>
      </c>
      <c r="G15" s="23"/>
    </row>
    <row r="16" spans="1:7" x14ac:dyDescent="0.3">
      <c r="A16" s="27"/>
      <c r="B16" s="26">
        <v>3315</v>
      </c>
      <c r="C16" s="4" t="s">
        <v>12</v>
      </c>
      <c r="D16" s="10">
        <v>350000</v>
      </c>
      <c r="E16" s="11">
        <v>350000</v>
      </c>
      <c r="F16" s="38">
        <v>300000</v>
      </c>
      <c r="G16" s="23"/>
    </row>
    <row r="17" spans="1:7" x14ac:dyDescent="0.3">
      <c r="B17" s="26">
        <v>3320</v>
      </c>
      <c r="C17" s="4" t="s">
        <v>8</v>
      </c>
      <c r="D17" s="39">
        <v>15000</v>
      </c>
      <c r="E17" s="11">
        <v>15000</v>
      </c>
      <c r="F17" s="10">
        <v>15000</v>
      </c>
      <c r="G17" s="23"/>
    </row>
    <row r="18" spans="1:7" ht="14.5" thickBot="1" x14ac:dyDescent="0.35">
      <c r="A18" s="27"/>
      <c r="B18" s="30">
        <v>3325</v>
      </c>
      <c r="C18" s="5" t="s">
        <v>9</v>
      </c>
      <c r="D18" s="12">
        <v>65000</v>
      </c>
      <c r="E18" s="13">
        <v>65000</v>
      </c>
      <c r="F18" s="12">
        <v>65000</v>
      </c>
      <c r="G18" s="23"/>
    </row>
    <row r="19" spans="1:7" ht="14.5" thickBot="1" x14ac:dyDescent="0.35">
      <c r="B19" s="31"/>
      <c r="C19" s="2" t="s">
        <v>13</v>
      </c>
      <c r="D19" s="8">
        <f>SUM(D14:D18)</f>
        <v>1230000</v>
      </c>
      <c r="E19" s="8">
        <f t="shared" ref="E19:F19" si="1">SUM(E14:E18)</f>
        <v>1310000</v>
      </c>
      <c r="F19" s="8">
        <f t="shared" si="1"/>
        <v>1180000</v>
      </c>
      <c r="G19" s="8">
        <f>SUM(G14:G18)</f>
        <v>0</v>
      </c>
    </row>
    <row r="20" spans="1:7" x14ac:dyDescent="0.3">
      <c r="B20" s="29">
        <v>1600</v>
      </c>
      <c r="C20" s="3" t="s">
        <v>14</v>
      </c>
      <c r="D20" s="10"/>
      <c r="E20" s="11"/>
      <c r="F20" s="11"/>
      <c r="G20" s="23"/>
    </row>
    <row r="21" spans="1:7" ht="14.5" thickBot="1" x14ac:dyDescent="0.35">
      <c r="B21" s="26">
        <v>1601</v>
      </c>
      <c r="C21" s="4" t="s">
        <v>15</v>
      </c>
      <c r="D21" s="39">
        <v>80000</v>
      </c>
      <c r="E21" s="37">
        <v>185000</v>
      </c>
      <c r="F21" s="37">
        <v>100000</v>
      </c>
      <c r="G21" s="23"/>
    </row>
    <row r="22" spans="1:7" ht="14.5" thickBot="1" x14ac:dyDescent="0.35">
      <c r="B22" s="32"/>
      <c r="C22" s="6" t="s">
        <v>16</v>
      </c>
      <c r="D22" s="14">
        <f>D21</f>
        <v>80000</v>
      </c>
      <c r="E22" s="14">
        <f t="shared" ref="E22:F22" si="2">E21</f>
        <v>185000</v>
      </c>
      <c r="F22" s="14">
        <f t="shared" si="2"/>
        <v>100000</v>
      </c>
      <c r="G22" s="14">
        <f>G21</f>
        <v>0</v>
      </c>
    </row>
    <row r="23" spans="1:7" ht="21" customHeight="1" x14ac:dyDescent="0.3">
      <c r="B23" s="29" t="s">
        <v>33</v>
      </c>
      <c r="C23" s="3" t="s">
        <v>17</v>
      </c>
      <c r="D23" s="10"/>
      <c r="E23" s="11"/>
      <c r="F23" s="11"/>
      <c r="G23" s="23"/>
    </row>
    <row r="24" spans="1:7" x14ac:dyDescent="0.3">
      <c r="B24" s="26">
        <v>4100</v>
      </c>
      <c r="C24" s="4" t="s">
        <v>18</v>
      </c>
      <c r="D24" s="10">
        <v>5000</v>
      </c>
      <c r="E24" s="11">
        <v>5000</v>
      </c>
      <c r="F24" s="11">
        <v>5000</v>
      </c>
      <c r="G24" s="23"/>
    </row>
    <row r="25" spans="1:7" x14ac:dyDescent="0.3">
      <c r="B25" s="26">
        <v>4200</v>
      </c>
      <c r="C25" s="4" t="s">
        <v>19</v>
      </c>
      <c r="D25" s="10">
        <v>8000</v>
      </c>
      <c r="E25" s="11">
        <v>8000</v>
      </c>
      <c r="F25" s="11">
        <v>8000</v>
      </c>
      <c r="G25" s="23"/>
    </row>
    <row r="26" spans="1:7" x14ac:dyDescent="0.3">
      <c r="B26" s="26">
        <v>4300</v>
      </c>
      <c r="C26" s="4" t="s">
        <v>20</v>
      </c>
      <c r="D26" s="10">
        <v>34000</v>
      </c>
      <c r="E26" s="11">
        <v>34000</v>
      </c>
      <c r="F26" s="11">
        <v>34000</v>
      </c>
      <c r="G26" s="23"/>
    </row>
    <row r="27" spans="1:7" x14ac:dyDescent="0.3">
      <c r="B27" s="26">
        <v>5100</v>
      </c>
      <c r="C27" s="4" t="s">
        <v>21</v>
      </c>
      <c r="D27" s="10">
        <v>22000</v>
      </c>
      <c r="E27" s="11">
        <v>22000</v>
      </c>
      <c r="F27" s="11">
        <v>22000</v>
      </c>
      <c r="G27" s="23"/>
    </row>
    <row r="28" spans="1:7" x14ac:dyDescent="0.3">
      <c r="B28" s="26">
        <v>5200</v>
      </c>
      <c r="C28" s="4" t="s">
        <v>34</v>
      </c>
      <c r="D28" s="10">
        <v>33400</v>
      </c>
      <c r="E28" s="37">
        <v>65000</v>
      </c>
      <c r="F28" s="22">
        <v>33400</v>
      </c>
      <c r="G28" s="23"/>
    </row>
    <row r="29" spans="1:7" x14ac:dyDescent="0.3">
      <c r="B29" s="26">
        <v>5300</v>
      </c>
      <c r="C29" s="4" t="s">
        <v>35</v>
      </c>
      <c r="D29" s="10">
        <v>10000</v>
      </c>
      <c r="E29" s="11">
        <v>10000</v>
      </c>
      <c r="F29" s="11">
        <v>10000</v>
      </c>
      <c r="G29" s="23"/>
    </row>
    <row r="30" spans="1:7" x14ac:dyDescent="0.3">
      <c r="B30" s="26">
        <v>5310</v>
      </c>
      <c r="C30" s="4" t="s">
        <v>22</v>
      </c>
      <c r="D30" s="10" t="s">
        <v>23</v>
      </c>
      <c r="E30" s="11" t="s">
        <v>23</v>
      </c>
      <c r="F30" s="11" t="s">
        <v>23</v>
      </c>
      <c r="G30" s="23"/>
    </row>
    <row r="31" spans="1:7" x14ac:dyDescent="0.3">
      <c r="B31" s="26">
        <v>5320</v>
      </c>
      <c r="C31" s="4" t="s">
        <v>24</v>
      </c>
      <c r="D31" s="10">
        <v>30000</v>
      </c>
      <c r="E31" s="11">
        <v>30000</v>
      </c>
      <c r="F31" s="11">
        <v>30000</v>
      </c>
      <c r="G31" s="23"/>
    </row>
    <row r="32" spans="1:7" ht="14.5" thickBot="1" x14ac:dyDescent="0.35">
      <c r="B32" s="30">
        <v>5330</v>
      </c>
      <c r="C32" s="5" t="s">
        <v>25</v>
      </c>
      <c r="D32" s="12">
        <v>5000</v>
      </c>
      <c r="E32" s="13">
        <v>5000</v>
      </c>
      <c r="F32" s="13">
        <v>5000</v>
      </c>
      <c r="G32" s="23"/>
    </row>
    <row r="33" spans="2:7" ht="14.5" thickBot="1" x14ac:dyDescent="0.35">
      <c r="B33" s="31"/>
      <c r="C33" s="2" t="s">
        <v>26</v>
      </c>
      <c r="D33" s="8">
        <f>SUM(D24:D32)</f>
        <v>147400</v>
      </c>
      <c r="E33" s="8">
        <f t="shared" ref="E33:F33" si="3">SUM(E24:E32)</f>
        <v>179000</v>
      </c>
      <c r="F33" s="8">
        <f t="shared" si="3"/>
        <v>147400</v>
      </c>
      <c r="G33" s="8">
        <f>SUM(G24:G32)</f>
        <v>0</v>
      </c>
    </row>
    <row r="34" spans="2:7" x14ac:dyDescent="0.3">
      <c r="B34" s="33"/>
      <c r="C34" s="3"/>
      <c r="D34" s="20"/>
      <c r="E34" s="20"/>
      <c r="F34" s="20"/>
      <c r="G34" s="23"/>
    </row>
    <row r="35" spans="2:7" x14ac:dyDescent="0.3">
      <c r="B35" s="33" t="s">
        <v>39</v>
      </c>
      <c r="C35" s="4" t="s">
        <v>45</v>
      </c>
      <c r="D35" s="21">
        <v>20000</v>
      </c>
      <c r="E35" s="21">
        <v>20000</v>
      </c>
      <c r="F35" s="21">
        <v>20000</v>
      </c>
      <c r="G35" s="24"/>
    </row>
    <row r="36" spans="2:7" x14ac:dyDescent="0.3">
      <c r="B36" s="33" t="s">
        <v>40</v>
      </c>
      <c r="C36" s="4" t="s">
        <v>37</v>
      </c>
      <c r="D36" s="21">
        <v>20000</v>
      </c>
      <c r="E36" s="21">
        <v>20000</v>
      </c>
      <c r="F36" s="21">
        <v>20000</v>
      </c>
      <c r="G36" s="24"/>
    </row>
    <row r="37" spans="2:7" ht="14.5" thickBot="1" x14ac:dyDescent="0.35">
      <c r="B37" s="31" t="s">
        <v>41</v>
      </c>
      <c r="C37" s="5" t="s">
        <v>38</v>
      </c>
      <c r="D37" s="12">
        <v>30000</v>
      </c>
      <c r="E37" s="12">
        <v>30000</v>
      </c>
      <c r="F37" s="12">
        <v>30000</v>
      </c>
      <c r="G37" s="23"/>
    </row>
    <row r="38" spans="2:7" ht="14.5" thickBot="1" x14ac:dyDescent="0.35">
      <c r="B38" s="28">
        <v>5201</v>
      </c>
      <c r="C38" s="2" t="s">
        <v>36</v>
      </c>
      <c r="D38" s="8">
        <f>SUM(D35:D37)</f>
        <v>70000</v>
      </c>
      <c r="E38" s="8">
        <f t="shared" ref="E38:F38" si="4">SUM(E35:E37)</f>
        <v>70000</v>
      </c>
      <c r="F38" s="8">
        <f t="shared" si="4"/>
        <v>70000</v>
      </c>
      <c r="G38" s="8">
        <f t="shared" ref="G38" si="5">SUM(G35:G37)</f>
        <v>0</v>
      </c>
    </row>
    <row r="39" spans="2:7" ht="14.5" thickBot="1" x14ac:dyDescent="0.35">
      <c r="B39" s="31"/>
      <c r="C39" s="2" t="s">
        <v>27</v>
      </c>
      <c r="D39" s="8">
        <f>D3+D4+D12+D19+D22+D33+D38</f>
        <v>5232400</v>
      </c>
      <c r="E39" s="8">
        <f>E3+E4+E12+E19+E22+E33+E38</f>
        <v>5449000</v>
      </c>
      <c r="F39" s="8">
        <f>F3+F4+F12+F19+F22+F33+F38</f>
        <v>5109400</v>
      </c>
      <c r="G39" s="8">
        <f>G3+G4+G12+G19+G22+G33+G38</f>
        <v>40000</v>
      </c>
    </row>
    <row r="40" spans="2:7" ht="14.5" thickBot="1" x14ac:dyDescent="0.35">
      <c r="B40" s="31"/>
      <c r="C40" s="5" t="s">
        <v>28</v>
      </c>
      <c r="D40" s="12">
        <f>ROUND(D39*13%,0)</f>
        <v>680212</v>
      </c>
      <c r="E40" s="12">
        <f t="shared" ref="E40:F40" si="6">ROUND(E39*13%,0)</f>
        <v>708370</v>
      </c>
      <c r="F40" s="12">
        <f t="shared" si="6"/>
        <v>664222</v>
      </c>
      <c r="G40" s="12">
        <f>ROUND(G39*13%,0)</f>
        <v>5200</v>
      </c>
    </row>
    <row r="41" spans="2:7" ht="14.5" thickBot="1" x14ac:dyDescent="0.35">
      <c r="B41" s="34"/>
      <c r="C41" s="7" t="s">
        <v>29</v>
      </c>
      <c r="D41" s="15">
        <f>D39+D40</f>
        <v>5912612</v>
      </c>
      <c r="E41" s="15">
        <f t="shared" ref="E41:F41" si="7">E39+E40</f>
        <v>6157370</v>
      </c>
      <c r="F41" s="15">
        <f t="shared" si="7"/>
        <v>5773622</v>
      </c>
      <c r="G41" s="15">
        <f>G39+G40</f>
        <v>45200</v>
      </c>
    </row>
    <row r="42" spans="2:7" ht="14.5" thickTop="1" x14ac:dyDescent="0.3"/>
  </sheetData>
  <mergeCells count="3">
    <mergeCell ref="D1:F1"/>
    <mergeCell ref="B1:B2"/>
    <mergeCell ref="C1:C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0956D-A261-4D7F-B15E-20C2F50D40CB}">
  <dimension ref="C4:C7"/>
  <sheetViews>
    <sheetView workbookViewId="0">
      <selection activeCell="C8" sqref="C8"/>
    </sheetView>
  </sheetViews>
  <sheetFormatPr defaultRowHeight="14.5" x14ac:dyDescent="0.35"/>
  <cols>
    <col min="3" max="3" width="11.1796875" style="18" bestFit="1" customWidth="1"/>
  </cols>
  <sheetData>
    <row r="4" spans="3:3" x14ac:dyDescent="0.35">
      <c r="C4" s="18">
        <v>151852</v>
      </c>
    </row>
    <row r="5" spans="3:3" x14ac:dyDescent="0.35">
      <c r="C5" s="18">
        <v>73730</v>
      </c>
    </row>
    <row r="6" spans="3:3" x14ac:dyDescent="0.35">
      <c r="C6" s="19">
        <f>C4-C5</f>
        <v>78122</v>
      </c>
    </row>
    <row r="7" spans="3:3" x14ac:dyDescent="0.35">
      <c r="C7" s="18">
        <f>C6*2</f>
        <v>156244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b77875e-5908-45a0-9cb4-dec9ae074618}" enabled="1" method="Privileged" siteId="{0f9e35db-544f-4f60-bdcc-5ea416e6dc7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Budget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Sandeep Bhambra</dc:creator>
  <cp:lastModifiedBy>Sandeep Bhambra</cp:lastModifiedBy>
  <dcterms:created xsi:type="dcterms:W3CDTF">2026-06-19T11:38:20Z</dcterms:created>
  <dcterms:modified xsi:type="dcterms:W3CDTF">2026-11-04T14:17:09Z</dcterms:modified>
</cp:coreProperties>
</file>