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5" windowWidth="19020" windowHeight="7560"/>
  </bookViews>
  <sheets>
    <sheet name="Sheet1" sheetId="1" r:id="rId1"/>
    <sheet name="Sheet2" sheetId="2" r:id="rId2"/>
    <sheet name="Sheet3" sheetId="3" r:id="rId3"/>
  </sheets>
  <definedNames>
    <definedName name="_xlnm.Print_Area" localSheetId="0">Sheet1!$A$1:$L$71</definedName>
  </definedNames>
  <calcPr calcId="145621"/>
</workbook>
</file>

<file path=xl/calcChain.xml><?xml version="1.0" encoding="utf-8"?>
<calcChain xmlns="http://schemas.openxmlformats.org/spreadsheetml/2006/main">
  <c r="L65" i="1" l="1"/>
  <c r="K65" i="1"/>
  <c r="K47" i="1"/>
  <c r="J29" i="1"/>
  <c r="F28" i="1"/>
  <c r="E28" i="1"/>
  <c r="E32" i="1" s="1"/>
  <c r="D28" i="1"/>
  <c r="B28" i="1"/>
  <c r="B32" i="1" s="1"/>
  <c r="D25" i="1"/>
  <c r="B34" i="1" l="1"/>
  <c r="C25" i="1"/>
  <c r="C32" i="1" s="1"/>
  <c r="C34" i="1" s="1"/>
  <c r="D32" i="1"/>
  <c r="D34" i="1" s="1"/>
  <c r="F25" i="1"/>
  <c r="F32" i="1" s="1"/>
  <c r="E34" i="1"/>
  <c r="G25" i="1" l="1"/>
  <c r="G32" i="1" s="1"/>
  <c r="F34" i="1"/>
  <c r="G34" i="1" l="1"/>
  <c r="H25" i="1"/>
  <c r="H32" i="1" s="1"/>
  <c r="I71" i="1"/>
  <c r="L47" i="1"/>
  <c r="F46" i="1"/>
  <c r="E46" i="1"/>
  <c r="E50" i="1" s="1"/>
  <c r="D46" i="1"/>
  <c r="B46" i="1"/>
  <c r="B50" i="1" s="1"/>
  <c r="J53" i="1"/>
  <c r="D43" i="1"/>
  <c r="L71" i="1"/>
  <c r="K71" i="1"/>
  <c r="F64" i="1"/>
  <c r="E64" i="1"/>
  <c r="E68" i="1" s="1"/>
  <c r="D64" i="1"/>
  <c r="B64" i="1"/>
  <c r="B68" i="1" s="1"/>
  <c r="D61" i="1"/>
  <c r="H34" i="1" l="1"/>
  <c r="I25" i="1"/>
  <c r="I32" i="1" s="1"/>
  <c r="J71" i="1"/>
  <c r="C61" i="1"/>
  <c r="C68" i="1" s="1"/>
  <c r="C70" i="1" s="1"/>
  <c r="B70" i="1"/>
  <c r="K53" i="1"/>
  <c r="L53" i="1"/>
  <c r="D68" i="1"/>
  <c r="D70" i="1" s="1"/>
  <c r="D50" i="1"/>
  <c r="D52" i="1" s="1"/>
  <c r="F43" i="1"/>
  <c r="F50" i="1" s="1"/>
  <c r="E52" i="1"/>
  <c r="B52" i="1"/>
  <c r="C43" i="1"/>
  <c r="C50" i="1" s="1"/>
  <c r="C52" i="1" s="1"/>
  <c r="E70" i="1"/>
  <c r="F61" i="1"/>
  <c r="F68" i="1" s="1"/>
  <c r="J25" i="1" l="1"/>
  <c r="J32" i="1" s="1"/>
  <c r="J34" i="1" s="1"/>
  <c r="I34" i="1"/>
  <c r="G43" i="1"/>
  <c r="G50" i="1" s="1"/>
  <c r="F52" i="1"/>
  <c r="G61" i="1"/>
  <c r="G68" i="1" s="1"/>
  <c r="F70" i="1"/>
  <c r="G52" i="1" l="1"/>
  <c r="H43" i="1"/>
  <c r="H50" i="1" s="1"/>
  <c r="G70" i="1"/>
  <c r="H61" i="1"/>
  <c r="H68" i="1" s="1"/>
  <c r="D8" i="1"/>
  <c r="B11" i="1"/>
  <c r="B15" i="1" s="1"/>
  <c r="F11" i="1"/>
  <c r="E11" i="1"/>
  <c r="D11" i="1"/>
  <c r="D15" i="1" l="1"/>
  <c r="D17" i="1" s="1"/>
  <c r="E15" i="1"/>
  <c r="F8" i="1" s="1"/>
  <c r="F15" i="1" s="1"/>
  <c r="I43" i="1"/>
  <c r="I50" i="1" s="1"/>
  <c r="H52" i="1"/>
  <c r="H70" i="1"/>
  <c r="I61" i="1"/>
  <c r="I68" i="1" s="1"/>
  <c r="B17" i="1"/>
  <c r="C8" i="1"/>
  <c r="C15" i="1" l="1"/>
  <c r="C17" i="1" s="1"/>
  <c r="E17" i="1"/>
  <c r="I70" i="1"/>
  <c r="J61" i="1"/>
  <c r="J68" i="1" s="1"/>
  <c r="I52" i="1"/>
  <c r="J43" i="1"/>
  <c r="J50" i="1" s="1"/>
  <c r="J52" i="1" l="1"/>
  <c r="K43" i="1"/>
  <c r="K50" i="1" s="1"/>
  <c r="J70" i="1"/>
  <c r="K61" i="1"/>
  <c r="K68" i="1" s="1"/>
  <c r="G8" i="1"/>
  <c r="G15" i="1" s="1"/>
  <c r="F17" i="1"/>
  <c r="L61" i="1" l="1"/>
  <c r="L68" i="1" s="1"/>
  <c r="L70" i="1" s="1"/>
  <c r="K70" i="1"/>
  <c r="L43" i="1"/>
  <c r="L50" i="1" s="1"/>
  <c r="L52" i="1" s="1"/>
  <c r="K52" i="1"/>
  <c r="H8" i="1"/>
  <c r="G17" i="1"/>
  <c r="H15" i="1" l="1"/>
  <c r="K8" i="1" s="1"/>
  <c r="L8" i="1" l="1"/>
  <c r="L15" i="1" s="1"/>
  <c r="L17" i="1" s="1"/>
  <c r="K15" i="1"/>
  <c r="K17" i="1" s="1"/>
  <c r="I8" i="1"/>
  <c r="J8" i="1"/>
  <c r="J15" i="1" s="1"/>
  <c r="J17" i="1" s="1"/>
  <c r="H17" i="1"/>
  <c r="I15" i="1" l="1"/>
  <c r="I17" i="1" s="1"/>
</calcChain>
</file>

<file path=xl/sharedStrings.xml><?xml version="1.0" encoding="utf-8"?>
<sst xmlns="http://schemas.openxmlformats.org/spreadsheetml/2006/main" count="125" uniqueCount="39">
  <si>
    <t>Expenditure</t>
  </si>
  <si>
    <t>Adjustments</t>
  </si>
  <si>
    <t>MPL</t>
  </si>
  <si>
    <t>UNSAS</t>
  </si>
  <si>
    <t>IPSAS</t>
  </si>
  <si>
    <t>actual</t>
  </si>
  <si>
    <t>forecast</t>
  </si>
  <si>
    <t>IPSAS adjustment</t>
  </si>
  <si>
    <t>Accumulated surplus - start of year</t>
  </si>
  <si>
    <t>Financial reserve</t>
  </si>
  <si>
    <t>Interest/mics income</t>
  </si>
  <si>
    <t>Contributions</t>
  </si>
  <si>
    <t>Fund balance - end of period</t>
  </si>
  <si>
    <t>Fund balance and reserve</t>
  </si>
  <si>
    <t>2017 budget</t>
  </si>
  <si>
    <t>5% increase as of 2017</t>
  </si>
  <si>
    <t>10% increase as of 2017</t>
  </si>
  <si>
    <t>15% increase as of 2017</t>
  </si>
  <si>
    <t>No increase</t>
  </si>
  <si>
    <t>transfer to operational reserve</t>
  </si>
  <si>
    <t>No increase 2017</t>
  </si>
  <si>
    <t>% increase in contributions</t>
  </si>
  <si>
    <t>1 extra meeting at the 2016 OEWG cost = 650 X 5% annual increase in meeting costs</t>
  </si>
  <si>
    <t>2017
1 extra meeting cost = 682</t>
  </si>
  <si>
    <t>2018
budget = 2016 level + 5%
1 extra meeting cost = 717</t>
  </si>
  <si>
    <t>2019
budget level = 2016 level +10%
1 extra meeting cost = 752</t>
  </si>
  <si>
    <t>2020
 2017 budget + 15%
1 extra meeting cost = 790</t>
  </si>
  <si>
    <t>2 extra meetings as per the 2016 budget = 650 *2 + 5% annual increase  = implies that the fund balance of 1.3 million be maintained</t>
  </si>
  <si>
    <t>2018
2016 level + 5%
fund balance = 2 extra meetings cost = 1433</t>
  </si>
  <si>
    <t>2019
budget = 2016 level +10%
fund balance = 2 extra meeting costs = 1505</t>
  </si>
  <si>
    <t>2020
 budget = 2017 budget + 15%
2 extra meeting costs = 1580</t>
  </si>
  <si>
    <t>Percentage increase in contributions</t>
  </si>
  <si>
    <t xml:space="preserve"> 2017
projected budget 
fund balance = 2 extra meeting cost = 1365</t>
  </si>
  <si>
    <t>Assume 2018 budget increase of 10% over 2016</t>
  </si>
  <si>
    <t>2018 - no increase in contributions, budget = 2016 level + 10%</t>
  </si>
  <si>
    <t>1. Scenario of various levels of increase in contributions for  2017</t>
  </si>
  <si>
    <t xml:space="preserve">2. Scenario based no increase in contribution until fund balance is depleted.  </t>
  </si>
  <si>
    <t>3. Scenario based on budget extrapolation and keeping costs of 1 extra meeting as fund balance</t>
  </si>
  <si>
    <t>4. Scenario based on budget extrapolation and keeping costs of 2 meetings as fund balance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</si>
</sst>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Fill="1"/>
    <xf numFmtId="0" fontId="0" fillId="0" borderId="0" xfId="0" applyFill="1"/>
    <xf numFmtId="0" fontId="0" fillId="0" borderId="0" xfId="0" applyFill="1" applyAlignment="1">
      <alignment horizontal="center"/>
    </xf>
    <xf numFmtId="0" fontId="3" fillId="0" borderId="0" xfId="0" applyFont="1" applyFill="1"/>
    <xf numFmtId="164" fontId="0" fillId="0" borderId="0" xfId="1" applyNumberFormat="1" applyFont="1" applyFill="1"/>
    <xf numFmtId="164" fontId="2" fillId="0" borderId="0" xfId="1" applyNumberFormat="1" applyFont="1" applyFill="1"/>
    <xf numFmtId="164" fontId="0" fillId="0" borderId="0" xfId="1" applyNumberFormat="1" applyFont="1" applyFill="1" applyBorder="1"/>
    <xf numFmtId="0" fontId="0" fillId="0" borderId="0" xfId="0" applyFont="1" applyFill="1"/>
    <xf numFmtId="164" fontId="1" fillId="0" borderId="0" xfId="1" applyNumberFormat="1" applyFont="1" applyFill="1"/>
    <xf numFmtId="164" fontId="3" fillId="0" borderId="0" xfId="1" applyNumberFormat="1" applyFont="1" applyFill="1"/>
    <xf numFmtId="164" fontId="0" fillId="0" borderId="1" xfId="1" applyNumberFormat="1" applyFont="1" applyFill="1" applyBorder="1"/>
    <xf numFmtId="164" fontId="0" fillId="0" borderId="2" xfId="1" applyNumberFormat="1" applyFont="1" applyFill="1" applyBorder="1"/>
    <xf numFmtId="0" fontId="0" fillId="2" borderId="0" xfId="0" applyFill="1" applyAlignment="1">
      <alignment horizontal="center"/>
    </xf>
    <xf numFmtId="164" fontId="0" fillId="2" borderId="0" xfId="1" applyNumberFormat="1" applyFont="1" applyFill="1"/>
    <xf numFmtId="164" fontId="2" fillId="2" borderId="0" xfId="1" applyNumberFormat="1" applyFont="1" applyFill="1"/>
    <xf numFmtId="164" fontId="0" fillId="2" borderId="2" xfId="1" applyNumberFormat="1" applyFont="1" applyFill="1" applyBorder="1"/>
    <xf numFmtId="164" fontId="1" fillId="2" borderId="0" xfId="1" applyNumberFormat="1" applyFont="1" applyFill="1"/>
    <xf numFmtId="164" fontId="0" fillId="2" borderId="1" xfId="1" applyNumberFormat="1" applyFont="1" applyFill="1" applyBorder="1"/>
    <xf numFmtId="0" fontId="0" fillId="2" borderId="0" xfId="0" applyFill="1" applyAlignment="1">
      <alignment horizontal="center" wrapText="1"/>
    </xf>
    <xf numFmtId="9" fontId="0" fillId="0" borderId="0" xfId="2" applyFont="1" applyFill="1"/>
    <xf numFmtId="0" fontId="0" fillId="0" borderId="0" xfId="0" applyFill="1" applyAlignment="1">
      <alignment horizontal="center" wrapText="1"/>
    </xf>
    <xf numFmtId="164" fontId="2" fillId="0" borderId="0" xfId="1" applyNumberFormat="1" applyFont="1" applyFill="1" applyBorder="1"/>
    <xf numFmtId="164" fontId="1" fillId="0" borderId="0" xfId="1" applyNumberFormat="1" applyFont="1" applyFill="1" applyBorder="1"/>
    <xf numFmtId="9" fontId="0" fillId="0" borderId="0" xfId="2" applyFont="1" applyFill="1" applyBorder="1"/>
    <xf numFmtId="0" fontId="0" fillId="2" borderId="3" xfId="0" applyFill="1" applyBorder="1" applyAlignment="1">
      <alignment horizontal="center" wrapText="1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workbookViewId="0">
      <selection activeCell="G4" sqref="G4"/>
    </sheetView>
  </sheetViews>
  <sheetFormatPr defaultRowHeight="15" x14ac:dyDescent="0.25"/>
  <cols>
    <col min="1" max="1" width="35.140625" style="2" customWidth="1"/>
    <col min="2" max="3" width="13.28515625" style="2" customWidth="1"/>
    <col min="4" max="4" width="10.5703125" style="2" bestFit="1" customWidth="1"/>
    <col min="5" max="5" width="10.7109375" style="2" bestFit="1" customWidth="1"/>
    <col min="6" max="7" width="10.5703125" style="2" bestFit="1" customWidth="1"/>
    <col min="8" max="8" width="10.28515625" style="2" bestFit="1" customWidth="1"/>
    <col min="9" max="9" width="11.28515625" style="2" customWidth="1"/>
    <col min="10" max="10" width="14" style="2" customWidth="1"/>
    <col min="11" max="12" width="10.28515625" style="2" customWidth="1"/>
    <col min="13" max="16384" width="9.140625" style="2"/>
  </cols>
  <sheetData>
    <row r="1" spans="1:12" x14ac:dyDescent="0.25">
      <c r="A1" s="1" t="s">
        <v>35</v>
      </c>
      <c r="B1" s="1"/>
      <c r="C1" s="1"/>
    </row>
    <row r="2" spans="1:12" x14ac:dyDescent="0.25">
      <c r="A2" s="1"/>
      <c r="B2" s="1"/>
      <c r="C2" s="1"/>
    </row>
    <row r="3" spans="1:12" ht="30" customHeight="1" x14ac:dyDescent="0.25">
      <c r="I3" s="25" t="s">
        <v>14</v>
      </c>
      <c r="J3" s="25"/>
      <c r="K3" s="25"/>
      <c r="L3" s="25"/>
    </row>
    <row r="4" spans="1:12" s="3" customFormat="1" ht="45" x14ac:dyDescent="0.25">
      <c r="B4" s="3">
        <v>2010</v>
      </c>
      <c r="C4" s="3">
        <v>2011</v>
      </c>
      <c r="D4" s="3">
        <v>2012</v>
      </c>
      <c r="E4" s="3">
        <v>2013</v>
      </c>
      <c r="F4" s="3">
        <v>2014</v>
      </c>
      <c r="G4" s="3">
        <v>2015</v>
      </c>
      <c r="H4" s="3">
        <v>2016</v>
      </c>
      <c r="I4" s="19" t="s">
        <v>18</v>
      </c>
      <c r="J4" s="19" t="s">
        <v>15</v>
      </c>
      <c r="K4" s="19" t="s">
        <v>16</v>
      </c>
      <c r="L4" s="19" t="s">
        <v>17</v>
      </c>
    </row>
    <row r="5" spans="1:12" s="3" customFormat="1" x14ac:dyDescent="0.25">
      <c r="B5" s="3" t="s">
        <v>3</v>
      </c>
      <c r="C5" s="3" t="s">
        <v>3</v>
      </c>
      <c r="D5" s="3" t="s">
        <v>3</v>
      </c>
      <c r="E5" s="3" t="s">
        <v>3</v>
      </c>
      <c r="F5" s="3" t="s">
        <v>4</v>
      </c>
      <c r="G5" s="3" t="s">
        <v>4</v>
      </c>
      <c r="H5" s="3" t="s">
        <v>4</v>
      </c>
      <c r="I5" s="13"/>
      <c r="J5" s="13"/>
      <c r="K5" s="13"/>
      <c r="L5" s="13"/>
    </row>
    <row r="6" spans="1:12" s="3" customFormat="1" x14ac:dyDescent="0.25">
      <c r="B6" s="3" t="s">
        <v>5</v>
      </c>
      <c r="C6" s="3" t="s">
        <v>5</v>
      </c>
      <c r="D6" s="3" t="s">
        <v>5</v>
      </c>
      <c r="E6" s="3" t="s">
        <v>5</v>
      </c>
      <c r="F6" s="3" t="s">
        <v>5</v>
      </c>
      <c r="G6" s="3" t="s">
        <v>6</v>
      </c>
      <c r="H6" s="3" t="s">
        <v>6</v>
      </c>
      <c r="I6" s="13"/>
      <c r="J6" s="13"/>
      <c r="K6" s="13"/>
      <c r="L6" s="13"/>
    </row>
    <row r="7" spans="1:12" x14ac:dyDescent="0.25">
      <c r="A7" s="4" t="s">
        <v>2</v>
      </c>
      <c r="B7" s="10"/>
      <c r="C7" s="10"/>
      <c r="D7" s="5"/>
      <c r="E7" s="5"/>
      <c r="F7" s="5"/>
      <c r="G7" s="5"/>
      <c r="H7" s="5"/>
      <c r="I7" s="14"/>
      <c r="J7" s="14"/>
      <c r="K7" s="14"/>
      <c r="L7" s="14"/>
    </row>
    <row r="8" spans="1:12" x14ac:dyDescent="0.25">
      <c r="A8" s="2" t="s">
        <v>8</v>
      </c>
      <c r="B8" s="5">
        <v>7421</v>
      </c>
      <c r="C8" s="5">
        <f>+B15</f>
        <v>7217</v>
      </c>
      <c r="D8" s="5">
        <f>7230</f>
        <v>7230</v>
      </c>
      <c r="E8" s="5">
        <v>7058</v>
      </c>
      <c r="F8" s="5">
        <f>+E15</f>
        <v>7531</v>
      </c>
      <c r="G8" s="5">
        <f>+F15</f>
        <v>5603</v>
      </c>
      <c r="H8" s="5">
        <f>+G15</f>
        <v>3239</v>
      </c>
      <c r="I8" s="14">
        <f>+H15</f>
        <v>2177</v>
      </c>
      <c r="J8" s="14">
        <f>+H15</f>
        <v>2177</v>
      </c>
      <c r="K8" s="14">
        <f>+H15</f>
        <v>2177</v>
      </c>
      <c r="L8" s="14">
        <f>+H15</f>
        <v>2177</v>
      </c>
    </row>
    <row r="9" spans="1:12" s="1" customFormat="1" x14ac:dyDescent="0.25">
      <c r="A9" s="1" t="s">
        <v>7</v>
      </c>
      <c r="B9" s="6"/>
      <c r="C9" s="6"/>
      <c r="D9" s="6">
        <v>0</v>
      </c>
      <c r="E9" s="6">
        <v>0</v>
      </c>
      <c r="F9" s="6">
        <v>-1469</v>
      </c>
      <c r="G9" s="6"/>
      <c r="H9" s="6"/>
      <c r="I9" s="15"/>
      <c r="J9" s="15"/>
      <c r="K9" s="15"/>
      <c r="L9" s="15"/>
    </row>
    <row r="10" spans="1:12" x14ac:dyDescent="0.25">
      <c r="A10" s="2" t="s">
        <v>11</v>
      </c>
      <c r="B10" s="5">
        <v>4277</v>
      </c>
      <c r="C10" s="5">
        <v>4277</v>
      </c>
      <c r="D10" s="5">
        <v>4277</v>
      </c>
      <c r="E10" s="5">
        <v>4277</v>
      </c>
      <c r="F10" s="5">
        <v>4277</v>
      </c>
      <c r="G10" s="5">
        <v>4277</v>
      </c>
      <c r="H10" s="5">
        <v>4277</v>
      </c>
      <c r="I10" s="14">
        <v>4277</v>
      </c>
      <c r="J10" s="14">
        <v>4490</v>
      </c>
      <c r="K10" s="14">
        <v>4705</v>
      </c>
      <c r="L10" s="14">
        <v>4918</v>
      </c>
    </row>
    <row r="11" spans="1:12" x14ac:dyDescent="0.25">
      <c r="A11" s="2" t="s">
        <v>10</v>
      </c>
      <c r="B11" s="5">
        <f>82+60</f>
        <v>142</v>
      </c>
      <c r="C11" s="5">
        <v>55</v>
      </c>
      <c r="D11" s="5">
        <f>4328-4277</f>
        <v>51</v>
      </c>
      <c r="E11" s="5">
        <f>4293-4277</f>
        <v>16</v>
      </c>
      <c r="F11" s="5">
        <f>4324-4277</f>
        <v>47</v>
      </c>
      <c r="G11" s="5"/>
      <c r="H11" s="5"/>
      <c r="I11" s="14"/>
      <c r="J11" s="14"/>
      <c r="K11" s="14"/>
      <c r="L11" s="14"/>
    </row>
    <row r="12" spans="1:12" x14ac:dyDescent="0.25">
      <c r="A12" s="2" t="s">
        <v>0</v>
      </c>
      <c r="B12" s="5">
        <v>-4623</v>
      </c>
      <c r="C12" s="5">
        <v>-4319</v>
      </c>
      <c r="D12" s="5">
        <v>-4500</v>
      </c>
      <c r="E12" s="5">
        <v>-4198</v>
      </c>
      <c r="F12" s="5">
        <v>-4783</v>
      </c>
      <c r="G12" s="5">
        <v>-6364</v>
      </c>
      <c r="H12" s="5">
        <v>-5473</v>
      </c>
      <c r="I12" s="14">
        <v>-5286</v>
      </c>
      <c r="J12" s="14">
        <v>-5286</v>
      </c>
      <c r="K12" s="14">
        <v>-5286</v>
      </c>
      <c r="L12" s="14">
        <v>-5286</v>
      </c>
    </row>
    <row r="13" spans="1:12" x14ac:dyDescent="0.25">
      <c r="A13" s="2" t="s">
        <v>1</v>
      </c>
      <c r="B13" s="5"/>
      <c r="C13" s="5"/>
      <c r="D13" s="6">
        <v>0</v>
      </c>
      <c r="E13" s="5">
        <v>378</v>
      </c>
      <c r="F13" s="6">
        <v>0</v>
      </c>
      <c r="G13" s="6">
        <v>0</v>
      </c>
      <c r="H13" s="6">
        <v>0</v>
      </c>
      <c r="I13" s="15"/>
      <c r="J13" s="15"/>
      <c r="K13" s="15"/>
      <c r="L13" s="15"/>
    </row>
    <row r="14" spans="1:12" x14ac:dyDescent="0.25">
      <c r="A14" s="2" t="s">
        <v>19</v>
      </c>
      <c r="B14" s="5"/>
      <c r="C14" s="5"/>
      <c r="D14" s="6"/>
      <c r="E14" s="5"/>
      <c r="F14" s="6"/>
      <c r="G14" s="6">
        <v>-277</v>
      </c>
      <c r="H14" s="6">
        <v>134</v>
      </c>
      <c r="I14" s="15">
        <v>28</v>
      </c>
      <c r="J14" s="15">
        <v>28</v>
      </c>
      <c r="K14" s="15">
        <v>28</v>
      </c>
      <c r="L14" s="15">
        <v>28</v>
      </c>
    </row>
    <row r="15" spans="1:12" x14ac:dyDescent="0.25">
      <c r="A15" s="2" t="s">
        <v>12</v>
      </c>
      <c r="B15" s="12">
        <f>SUM(B8:B14)</f>
        <v>7217</v>
      </c>
      <c r="C15" s="12">
        <f t="shared" ref="C15:L15" si="0">SUM(C8:C14)</f>
        <v>7230</v>
      </c>
      <c r="D15" s="12">
        <f t="shared" si="0"/>
        <v>7058</v>
      </c>
      <c r="E15" s="12">
        <f t="shared" si="0"/>
        <v>7531</v>
      </c>
      <c r="F15" s="12">
        <f t="shared" si="0"/>
        <v>5603</v>
      </c>
      <c r="G15" s="12">
        <f t="shared" si="0"/>
        <v>3239</v>
      </c>
      <c r="H15" s="12">
        <f t="shared" si="0"/>
        <v>2177</v>
      </c>
      <c r="I15" s="16">
        <f t="shared" si="0"/>
        <v>1196</v>
      </c>
      <c r="J15" s="16">
        <f t="shared" si="0"/>
        <v>1409</v>
      </c>
      <c r="K15" s="16">
        <f t="shared" si="0"/>
        <v>1624</v>
      </c>
      <c r="L15" s="16">
        <f t="shared" si="0"/>
        <v>1837</v>
      </c>
    </row>
    <row r="16" spans="1:12" s="8" customFormat="1" x14ac:dyDescent="0.25">
      <c r="A16" s="8" t="s">
        <v>9</v>
      </c>
      <c r="B16" s="5">
        <v>678</v>
      </c>
      <c r="C16" s="5">
        <v>678</v>
      </c>
      <c r="D16" s="9">
        <v>678</v>
      </c>
      <c r="E16" s="9">
        <v>678</v>
      </c>
      <c r="F16" s="9">
        <v>678</v>
      </c>
      <c r="G16" s="9">
        <v>955</v>
      </c>
      <c r="H16" s="9">
        <v>821</v>
      </c>
      <c r="I16" s="17">
        <v>793</v>
      </c>
      <c r="J16" s="17">
        <v>793</v>
      </c>
      <c r="K16" s="17">
        <v>793</v>
      </c>
      <c r="L16" s="17">
        <v>793</v>
      </c>
    </row>
    <row r="17" spans="1:12" ht="15.75" thickBot="1" x14ac:dyDescent="0.3">
      <c r="A17" s="2" t="s">
        <v>13</v>
      </c>
      <c r="B17" s="11">
        <f>+B15+B16</f>
        <v>7895</v>
      </c>
      <c r="C17" s="11">
        <f t="shared" ref="C17:H17" si="1">+C15+C16</f>
        <v>7908</v>
      </c>
      <c r="D17" s="11">
        <f t="shared" si="1"/>
        <v>7736</v>
      </c>
      <c r="E17" s="11">
        <f t="shared" si="1"/>
        <v>8209</v>
      </c>
      <c r="F17" s="11">
        <f t="shared" si="1"/>
        <v>6281</v>
      </c>
      <c r="G17" s="11">
        <f t="shared" si="1"/>
        <v>4194</v>
      </c>
      <c r="H17" s="11">
        <f t="shared" si="1"/>
        <v>2998</v>
      </c>
      <c r="I17" s="18">
        <f>SUM(I15:I16)</f>
        <v>1989</v>
      </c>
      <c r="J17" s="18">
        <f t="shared" ref="J17:L17" si="2">SUM(J15:J16)</f>
        <v>2202</v>
      </c>
      <c r="K17" s="18">
        <f t="shared" si="2"/>
        <v>2417</v>
      </c>
      <c r="L17" s="18">
        <f t="shared" si="2"/>
        <v>2630</v>
      </c>
    </row>
    <row r="18" spans="1:12" ht="15.75" thickTop="1" x14ac:dyDescent="0.25">
      <c r="B18" s="5"/>
      <c r="C18" s="5"/>
      <c r="D18" s="5"/>
      <c r="E18" s="5"/>
      <c r="F18" s="5"/>
      <c r="G18" s="5"/>
      <c r="H18" s="5"/>
      <c r="I18" s="5"/>
      <c r="J18" s="5"/>
      <c r="K18" s="5"/>
      <c r="L18" s="5"/>
    </row>
    <row r="19" spans="1:12" x14ac:dyDescent="0.25">
      <c r="A19" s="1" t="s">
        <v>36</v>
      </c>
      <c r="B19" s="1"/>
      <c r="C19" s="1"/>
    </row>
    <row r="20" spans="1:12" x14ac:dyDescent="0.25">
      <c r="A20" s="2" t="s">
        <v>33</v>
      </c>
    </row>
    <row r="21" spans="1:12" ht="75" x14ac:dyDescent="0.25">
      <c r="A21" s="3"/>
      <c r="B21" s="3">
        <v>2010</v>
      </c>
      <c r="C21" s="3">
        <v>2011</v>
      </c>
      <c r="D21" s="3">
        <v>2012</v>
      </c>
      <c r="E21" s="3">
        <v>2013</v>
      </c>
      <c r="F21" s="3">
        <v>2014</v>
      </c>
      <c r="G21" s="3">
        <v>2015</v>
      </c>
      <c r="H21" s="13">
        <v>2016</v>
      </c>
      <c r="I21" s="19" t="s">
        <v>20</v>
      </c>
      <c r="J21" s="19" t="s">
        <v>34</v>
      </c>
      <c r="K21" s="21"/>
      <c r="L21" s="21"/>
    </row>
    <row r="22" spans="1:12" x14ac:dyDescent="0.25">
      <c r="A22" s="3"/>
      <c r="B22" s="3" t="s">
        <v>3</v>
      </c>
      <c r="C22" s="3" t="s">
        <v>3</v>
      </c>
      <c r="D22" s="3" t="s">
        <v>3</v>
      </c>
      <c r="E22" s="3" t="s">
        <v>3</v>
      </c>
      <c r="F22" s="3" t="s">
        <v>4</v>
      </c>
      <c r="G22" s="3" t="s">
        <v>4</v>
      </c>
      <c r="H22" s="13" t="s">
        <v>4</v>
      </c>
      <c r="I22" s="13"/>
      <c r="J22" s="13"/>
      <c r="K22" s="3"/>
      <c r="L22" s="3"/>
    </row>
    <row r="23" spans="1:12" x14ac:dyDescent="0.25">
      <c r="A23" s="3"/>
      <c r="B23" s="3" t="s">
        <v>5</v>
      </c>
      <c r="C23" s="3" t="s">
        <v>5</v>
      </c>
      <c r="D23" s="3" t="s">
        <v>5</v>
      </c>
      <c r="E23" s="3" t="s">
        <v>5</v>
      </c>
      <c r="F23" s="3" t="s">
        <v>5</v>
      </c>
      <c r="G23" s="3" t="s">
        <v>6</v>
      </c>
      <c r="H23" s="13" t="s">
        <v>6</v>
      </c>
      <c r="I23" s="13"/>
      <c r="J23" s="13"/>
      <c r="K23" s="3"/>
      <c r="L23" s="3"/>
    </row>
    <row r="24" spans="1:12" x14ac:dyDescent="0.25">
      <c r="A24" s="4" t="s">
        <v>2</v>
      </c>
      <c r="B24" s="10"/>
      <c r="C24" s="10"/>
      <c r="D24" s="5"/>
      <c r="E24" s="5"/>
      <c r="F24" s="5"/>
      <c r="G24" s="5"/>
      <c r="H24" s="14"/>
      <c r="I24" s="14"/>
      <c r="J24" s="14"/>
      <c r="K24" s="5"/>
      <c r="L24" s="5"/>
    </row>
    <row r="25" spans="1:12" x14ac:dyDescent="0.25">
      <c r="A25" s="2" t="s">
        <v>8</v>
      </c>
      <c r="B25" s="5">
        <v>7421</v>
      </c>
      <c r="C25" s="5">
        <f>+B32</f>
        <v>7217</v>
      </c>
      <c r="D25" s="5">
        <f>7230</f>
        <v>7230</v>
      </c>
      <c r="E25" s="5">
        <v>7058</v>
      </c>
      <c r="F25" s="5">
        <f>+E32</f>
        <v>7531</v>
      </c>
      <c r="G25" s="5">
        <f>+F32</f>
        <v>5603</v>
      </c>
      <c r="H25" s="14">
        <f>+G32</f>
        <v>3239</v>
      </c>
      <c r="I25" s="14">
        <f>+H32</f>
        <v>2177</v>
      </c>
      <c r="J25" s="14">
        <f>+I32</f>
        <v>1196</v>
      </c>
      <c r="K25" s="5"/>
      <c r="L25" s="5"/>
    </row>
    <row r="26" spans="1:12" x14ac:dyDescent="0.25">
      <c r="A26" s="1" t="s">
        <v>7</v>
      </c>
      <c r="B26" s="6"/>
      <c r="C26" s="6"/>
      <c r="D26" s="6">
        <v>0</v>
      </c>
      <c r="E26" s="6">
        <v>0</v>
      </c>
      <c r="F26" s="6">
        <v>-1469</v>
      </c>
      <c r="G26" s="6"/>
      <c r="H26" s="15"/>
      <c r="I26" s="15"/>
      <c r="J26" s="15"/>
      <c r="K26" s="6"/>
      <c r="L26" s="6"/>
    </row>
    <row r="27" spans="1:12" x14ac:dyDescent="0.25">
      <c r="A27" s="2" t="s">
        <v>11</v>
      </c>
      <c r="B27" s="5">
        <v>4277</v>
      </c>
      <c r="C27" s="5">
        <v>4277</v>
      </c>
      <c r="D27" s="5">
        <v>4277</v>
      </c>
      <c r="E27" s="5">
        <v>4277</v>
      </c>
      <c r="F27" s="5">
        <v>4277</v>
      </c>
      <c r="G27" s="5">
        <v>4277</v>
      </c>
      <c r="H27" s="14">
        <v>4277</v>
      </c>
      <c r="I27" s="14">
        <v>4277</v>
      </c>
      <c r="J27" s="14">
        <v>4277</v>
      </c>
      <c r="K27" s="5"/>
      <c r="L27" s="5"/>
    </row>
    <row r="28" spans="1:12" x14ac:dyDescent="0.25">
      <c r="A28" s="2" t="s">
        <v>10</v>
      </c>
      <c r="B28" s="5">
        <f>82+60</f>
        <v>142</v>
      </c>
      <c r="C28" s="5">
        <v>55</v>
      </c>
      <c r="D28" s="5">
        <f>4328-4277</f>
        <v>51</v>
      </c>
      <c r="E28" s="5">
        <f>4293-4277</f>
        <v>16</v>
      </c>
      <c r="F28" s="5">
        <f>4324-4277</f>
        <v>47</v>
      </c>
      <c r="G28" s="5"/>
      <c r="H28" s="14"/>
      <c r="I28" s="14"/>
      <c r="J28" s="14"/>
      <c r="K28" s="5"/>
      <c r="L28" s="5"/>
    </row>
    <row r="29" spans="1:12" x14ac:dyDescent="0.25">
      <c r="A29" s="2" t="s">
        <v>0</v>
      </c>
      <c r="B29" s="5">
        <v>-4623</v>
      </c>
      <c r="C29" s="5">
        <v>-4319</v>
      </c>
      <c r="D29" s="5">
        <v>-4500</v>
      </c>
      <c r="E29" s="5">
        <v>-4198</v>
      </c>
      <c r="F29" s="5">
        <v>-4783</v>
      </c>
      <c r="G29" s="5">
        <v>-6364</v>
      </c>
      <c r="H29" s="14">
        <v>-5473</v>
      </c>
      <c r="I29" s="14">
        <v>-5286</v>
      </c>
      <c r="J29" s="14">
        <f>H29*1.1</f>
        <v>-6020.3</v>
      </c>
      <c r="K29" s="5"/>
      <c r="L29" s="5"/>
    </row>
    <row r="30" spans="1:12" x14ac:dyDescent="0.25">
      <c r="A30" s="2" t="s">
        <v>1</v>
      </c>
      <c r="B30" s="5"/>
      <c r="C30" s="5"/>
      <c r="D30" s="6">
        <v>0</v>
      </c>
      <c r="E30" s="5">
        <v>378</v>
      </c>
      <c r="F30" s="6">
        <v>0</v>
      </c>
      <c r="G30" s="6">
        <v>0</v>
      </c>
      <c r="H30" s="15">
        <v>0</v>
      </c>
      <c r="I30" s="15"/>
      <c r="J30" s="15"/>
      <c r="K30" s="6"/>
      <c r="L30" s="6"/>
    </row>
    <row r="31" spans="1:12" x14ac:dyDescent="0.25">
      <c r="A31" s="2" t="s">
        <v>19</v>
      </c>
      <c r="B31" s="5"/>
      <c r="C31" s="5"/>
      <c r="D31" s="6"/>
      <c r="E31" s="5"/>
      <c r="F31" s="6"/>
      <c r="G31" s="6">
        <v>-277</v>
      </c>
      <c r="H31" s="15">
        <v>134</v>
      </c>
      <c r="I31" s="15">
        <v>28</v>
      </c>
      <c r="J31" s="15">
        <v>-110</v>
      </c>
      <c r="K31" s="22"/>
      <c r="L31" s="22"/>
    </row>
    <row r="32" spans="1:12" x14ac:dyDescent="0.25">
      <c r="A32" s="2" t="s">
        <v>12</v>
      </c>
      <c r="B32" s="12">
        <f>SUM(B25:B30)</f>
        <v>7217</v>
      </c>
      <c r="C32" s="12">
        <f t="shared" ref="C32:F32" si="3">SUM(C25:C30)</f>
        <v>7230</v>
      </c>
      <c r="D32" s="12">
        <f t="shared" si="3"/>
        <v>7058</v>
      </c>
      <c r="E32" s="12">
        <f t="shared" si="3"/>
        <v>7531</v>
      </c>
      <c r="F32" s="12">
        <f t="shared" si="3"/>
        <v>5603</v>
      </c>
      <c r="G32" s="12">
        <f>SUM(G25:G31)</f>
        <v>3239</v>
      </c>
      <c r="H32" s="16">
        <f>SUM(H25:H31)</f>
        <v>2177</v>
      </c>
      <c r="I32" s="16">
        <f>SUM(I25:I31)</f>
        <v>1196</v>
      </c>
      <c r="J32" s="16">
        <f t="shared" ref="J32" si="4">SUM(J25:J31)</f>
        <v>-657.30000000000018</v>
      </c>
      <c r="K32" s="7"/>
      <c r="L32" s="7"/>
    </row>
    <row r="33" spans="1:12" x14ac:dyDescent="0.25">
      <c r="A33" s="8" t="s">
        <v>9</v>
      </c>
      <c r="B33" s="5">
        <v>678</v>
      </c>
      <c r="C33" s="5">
        <v>678</v>
      </c>
      <c r="D33" s="9">
        <v>678</v>
      </c>
      <c r="E33" s="9">
        <v>678</v>
      </c>
      <c r="F33" s="9">
        <v>678</v>
      </c>
      <c r="G33" s="9">
        <v>955</v>
      </c>
      <c r="H33" s="17">
        <v>821</v>
      </c>
      <c r="I33" s="17">
        <v>793</v>
      </c>
      <c r="J33" s="17">
        <v>903</v>
      </c>
      <c r="K33" s="23"/>
      <c r="L33" s="23"/>
    </row>
    <row r="34" spans="1:12" ht="15.75" thickBot="1" x14ac:dyDescent="0.3">
      <c r="A34" s="2" t="s">
        <v>13</v>
      </c>
      <c r="B34" s="11">
        <f>+B32+B33</f>
        <v>7895</v>
      </c>
      <c r="C34" s="11">
        <f t="shared" ref="C34:H34" si="5">+C32+C33</f>
        <v>7908</v>
      </c>
      <c r="D34" s="11">
        <f t="shared" si="5"/>
        <v>7736</v>
      </c>
      <c r="E34" s="11">
        <f t="shared" si="5"/>
        <v>8209</v>
      </c>
      <c r="F34" s="11">
        <f t="shared" si="5"/>
        <v>6281</v>
      </c>
      <c r="G34" s="11">
        <f t="shared" si="5"/>
        <v>4194</v>
      </c>
      <c r="H34" s="18">
        <f t="shared" si="5"/>
        <v>2998</v>
      </c>
      <c r="I34" s="18">
        <f>SUM(I32:I33)</f>
        <v>1989</v>
      </c>
      <c r="J34" s="18">
        <f t="shared" ref="J34" si="6">SUM(J32:J33)</f>
        <v>245.69999999999982</v>
      </c>
      <c r="K34" s="7"/>
      <c r="L34" s="7"/>
    </row>
    <row r="35" spans="1:12" ht="15.75" thickTop="1" x14ac:dyDescent="0.25">
      <c r="A35" s="2" t="s">
        <v>31</v>
      </c>
      <c r="B35" s="7"/>
      <c r="C35" s="7"/>
      <c r="D35" s="7"/>
      <c r="E35" s="7"/>
      <c r="F35" s="7"/>
      <c r="G35" s="7"/>
      <c r="H35" s="7"/>
      <c r="I35" s="7"/>
      <c r="J35" s="24"/>
      <c r="K35" s="7"/>
      <c r="L35" s="7"/>
    </row>
    <row r="36" spans="1:12" x14ac:dyDescent="0.25">
      <c r="B36" s="7"/>
      <c r="C36" s="7"/>
      <c r="D36" s="7"/>
      <c r="E36" s="7"/>
      <c r="F36" s="7"/>
      <c r="G36" s="7"/>
      <c r="H36" s="7"/>
      <c r="I36" s="7"/>
      <c r="J36" s="24"/>
      <c r="K36" s="7"/>
      <c r="L36" s="7"/>
    </row>
    <row r="37" spans="1:12" x14ac:dyDescent="0.25">
      <c r="A37" s="1" t="s">
        <v>37</v>
      </c>
      <c r="B37" s="1"/>
      <c r="C37" s="1"/>
    </row>
    <row r="38" spans="1:12" x14ac:dyDescent="0.25">
      <c r="A38" s="2" t="s">
        <v>22</v>
      </c>
    </row>
    <row r="39" spans="1:12" ht="120" x14ac:dyDescent="0.25">
      <c r="A39" s="3"/>
      <c r="B39" s="3">
        <v>2010</v>
      </c>
      <c r="C39" s="3">
        <v>2011</v>
      </c>
      <c r="D39" s="3">
        <v>2012</v>
      </c>
      <c r="E39" s="3">
        <v>2013</v>
      </c>
      <c r="F39" s="3">
        <v>2014</v>
      </c>
      <c r="G39" s="3">
        <v>2015</v>
      </c>
      <c r="H39" s="3">
        <v>2016</v>
      </c>
      <c r="I39" s="19" t="s">
        <v>23</v>
      </c>
      <c r="J39" s="19" t="s">
        <v>24</v>
      </c>
      <c r="K39" s="19" t="s">
        <v>25</v>
      </c>
      <c r="L39" s="19" t="s">
        <v>26</v>
      </c>
    </row>
    <row r="40" spans="1:12" x14ac:dyDescent="0.25">
      <c r="A40" s="3"/>
      <c r="B40" s="3" t="s">
        <v>3</v>
      </c>
      <c r="C40" s="3" t="s">
        <v>3</v>
      </c>
      <c r="D40" s="3" t="s">
        <v>3</v>
      </c>
      <c r="E40" s="3" t="s">
        <v>3</v>
      </c>
      <c r="F40" s="3" t="s">
        <v>4</v>
      </c>
      <c r="G40" s="3" t="s">
        <v>4</v>
      </c>
      <c r="H40" s="3" t="s">
        <v>4</v>
      </c>
      <c r="I40" s="13"/>
      <c r="J40" s="13"/>
      <c r="K40" s="13"/>
      <c r="L40" s="13"/>
    </row>
    <row r="41" spans="1:12" x14ac:dyDescent="0.25">
      <c r="A41" s="3"/>
      <c r="B41" s="3" t="s">
        <v>5</v>
      </c>
      <c r="C41" s="3" t="s">
        <v>5</v>
      </c>
      <c r="D41" s="3" t="s">
        <v>5</v>
      </c>
      <c r="E41" s="3" t="s">
        <v>5</v>
      </c>
      <c r="F41" s="3" t="s">
        <v>5</v>
      </c>
      <c r="G41" s="3" t="s">
        <v>6</v>
      </c>
      <c r="H41" s="3" t="s">
        <v>6</v>
      </c>
      <c r="I41" s="13"/>
      <c r="J41" s="13"/>
      <c r="K41" s="13"/>
      <c r="L41" s="13"/>
    </row>
    <row r="42" spans="1:12" x14ac:dyDescent="0.25">
      <c r="A42" s="4" t="s">
        <v>2</v>
      </c>
      <c r="B42" s="10"/>
      <c r="C42" s="10"/>
      <c r="D42" s="5"/>
      <c r="E42" s="5"/>
      <c r="F42" s="5"/>
      <c r="G42" s="5"/>
      <c r="H42" s="5"/>
      <c r="I42" s="14"/>
      <c r="J42" s="14"/>
      <c r="K42" s="14"/>
      <c r="L42" s="14"/>
    </row>
    <row r="43" spans="1:12" x14ac:dyDescent="0.25">
      <c r="A43" s="2" t="s">
        <v>8</v>
      </c>
      <c r="B43" s="5">
        <v>7421</v>
      </c>
      <c r="C43" s="5">
        <f>+B50</f>
        <v>7217</v>
      </c>
      <c r="D43" s="5">
        <f>7230</f>
        <v>7230</v>
      </c>
      <c r="E43" s="5">
        <v>7058</v>
      </c>
      <c r="F43" s="5">
        <f>+E50</f>
        <v>7531</v>
      </c>
      <c r="G43" s="5">
        <f>+F50</f>
        <v>5603</v>
      </c>
      <c r="H43" s="5">
        <f>+G50</f>
        <v>3239</v>
      </c>
      <c r="I43" s="14">
        <f>+H50</f>
        <v>2177</v>
      </c>
      <c r="J43" s="14">
        <f>+I50</f>
        <v>1196</v>
      </c>
      <c r="K43" s="14">
        <f t="shared" ref="K43:L43" si="7">+J50</f>
        <v>717</v>
      </c>
      <c r="L43" s="14">
        <f t="shared" si="7"/>
        <v>752</v>
      </c>
    </row>
    <row r="44" spans="1:12" x14ac:dyDescent="0.25">
      <c r="A44" s="1" t="s">
        <v>7</v>
      </c>
      <c r="B44" s="6"/>
      <c r="C44" s="6"/>
      <c r="D44" s="6">
        <v>0</v>
      </c>
      <c r="E44" s="6">
        <v>0</v>
      </c>
      <c r="F44" s="6">
        <v>-1469</v>
      </c>
      <c r="G44" s="6"/>
      <c r="H44" s="6"/>
      <c r="I44" s="15"/>
      <c r="J44" s="15"/>
      <c r="K44" s="15"/>
      <c r="L44" s="15"/>
    </row>
    <row r="45" spans="1:12" x14ac:dyDescent="0.25">
      <c r="A45" s="2" t="s">
        <v>11</v>
      </c>
      <c r="B45" s="5">
        <v>4277</v>
      </c>
      <c r="C45" s="5">
        <v>4277</v>
      </c>
      <c r="D45" s="5">
        <v>4277</v>
      </c>
      <c r="E45" s="5">
        <v>4277</v>
      </c>
      <c r="F45" s="5">
        <v>4277</v>
      </c>
      <c r="G45" s="5">
        <v>4277</v>
      </c>
      <c r="H45" s="5">
        <v>4277</v>
      </c>
      <c r="I45" s="14">
        <v>4277</v>
      </c>
      <c r="J45" s="14">
        <v>5651</v>
      </c>
      <c r="K45" s="14">
        <v>6401</v>
      </c>
      <c r="L45" s="14">
        <v>6084</v>
      </c>
    </row>
    <row r="46" spans="1:12" x14ac:dyDescent="0.25">
      <c r="A46" s="2" t="s">
        <v>10</v>
      </c>
      <c r="B46" s="5">
        <f>82+60</f>
        <v>142</v>
      </c>
      <c r="C46" s="5">
        <v>55</v>
      </c>
      <c r="D46" s="5">
        <f>4328-4277</f>
        <v>51</v>
      </c>
      <c r="E46" s="5">
        <f>4293-4277</f>
        <v>16</v>
      </c>
      <c r="F46" s="5">
        <f>4324-4277</f>
        <v>47</v>
      </c>
      <c r="G46" s="5"/>
      <c r="H46" s="5"/>
      <c r="I46" s="14"/>
      <c r="J46" s="14"/>
      <c r="K46" s="14"/>
      <c r="L46" s="14"/>
    </row>
    <row r="47" spans="1:12" x14ac:dyDescent="0.25">
      <c r="A47" s="2" t="s">
        <v>0</v>
      </c>
      <c r="B47" s="5">
        <v>-4623</v>
      </c>
      <c r="C47" s="5">
        <v>-4319</v>
      </c>
      <c r="D47" s="5">
        <v>-4500</v>
      </c>
      <c r="E47" s="5">
        <v>-4198</v>
      </c>
      <c r="F47" s="5">
        <v>-4783</v>
      </c>
      <c r="G47" s="5">
        <v>-6364</v>
      </c>
      <c r="H47" s="5">
        <v>-5473</v>
      </c>
      <c r="I47" s="14">
        <v>-5286</v>
      </c>
      <c r="J47" s="14">
        <v>-6020</v>
      </c>
      <c r="K47" s="14">
        <f>+J47*1.05</f>
        <v>-6321</v>
      </c>
      <c r="L47" s="14">
        <f>+I47*1.15</f>
        <v>-6078.9</v>
      </c>
    </row>
    <row r="48" spans="1:12" x14ac:dyDescent="0.25">
      <c r="A48" s="2" t="s">
        <v>1</v>
      </c>
      <c r="B48" s="5"/>
      <c r="C48" s="5"/>
      <c r="D48" s="6">
        <v>0</v>
      </c>
      <c r="E48" s="5">
        <v>378</v>
      </c>
      <c r="F48" s="6">
        <v>0</v>
      </c>
      <c r="G48" s="6">
        <v>0</v>
      </c>
      <c r="H48" s="6">
        <v>0</v>
      </c>
      <c r="I48" s="15"/>
      <c r="J48" s="15"/>
      <c r="K48" s="15"/>
      <c r="L48" s="15"/>
    </row>
    <row r="49" spans="1:12" x14ac:dyDescent="0.25">
      <c r="A49" s="2" t="s">
        <v>19</v>
      </c>
      <c r="B49" s="5"/>
      <c r="C49" s="5"/>
      <c r="D49" s="6"/>
      <c r="E49" s="5"/>
      <c r="F49" s="6"/>
      <c r="G49" s="6">
        <v>-277</v>
      </c>
      <c r="H49" s="6">
        <v>134</v>
      </c>
      <c r="I49" s="15">
        <v>28</v>
      </c>
      <c r="J49" s="15">
        <v>-110</v>
      </c>
      <c r="K49" s="15">
        <v>-45</v>
      </c>
      <c r="L49" s="15">
        <v>33</v>
      </c>
    </row>
    <row r="50" spans="1:12" x14ac:dyDescent="0.25">
      <c r="A50" s="2" t="s">
        <v>12</v>
      </c>
      <c r="B50" s="12">
        <f>SUM(B43:B48)</f>
        <v>7217</v>
      </c>
      <c r="C50" s="12">
        <f t="shared" ref="C50:F50" si="8">SUM(C43:C48)</f>
        <v>7230</v>
      </c>
      <c r="D50" s="12">
        <f t="shared" si="8"/>
        <v>7058</v>
      </c>
      <c r="E50" s="12">
        <f t="shared" si="8"/>
        <v>7531</v>
      </c>
      <c r="F50" s="12">
        <f t="shared" si="8"/>
        <v>5603</v>
      </c>
      <c r="G50" s="12">
        <f>SUM(G43:G49)</f>
        <v>3239</v>
      </c>
      <c r="H50" s="12">
        <f>SUM(H43:H49)</f>
        <v>2177</v>
      </c>
      <c r="I50" s="16">
        <f>SUM(I43:I49)</f>
        <v>1196</v>
      </c>
      <c r="J50" s="16">
        <f t="shared" ref="J50" si="9">SUM(J43:J49)</f>
        <v>717</v>
      </c>
      <c r="K50" s="16">
        <f t="shared" ref="K50" si="10">SUM(K43:K49)</f>
        <v>752</v>
      </c>
      <c r="L50" s="16">
        <f t="shared" ref="L50" si="11">SUM(L43:L49)</f>
        <v>790.10000000000036</v>
      </c>
    </row>
    <row r="51" spans="1:12" x14ac:dyDescent="0.25">
      <c r="A51" s="8" t="s">
        <v>9</v>
      </c>
      <c r="B51" s="5">
        <v>678</v>
      </c>
      <c r="C51" s="5">
        <v>678</v>
      </c>
      <c r="D51" s="9">
        <v>678</v>
      </c>
      <c r="E51" s="9">
        <v>678</v>
      </c>
      <c r="F51" s="9">
        <v>678</v>
      </c>
      <c r="G51" s="9">
        <v>955</v>
      </c>
      <c r="H51" s="9">
        <v>821</v>
      </c>
      <c r="I51" s="17">
        <v>793</v>
      </c>
      <c r="J51" s="17">
        <v>903</v>
      </c>
      <c r="K51" s="17">
        <v>948</v>
      </c>
      <c r="L51" s="17">
        <v>912</v>
      </c>
    </row>
    <row r="52" spans="1:12" ht="15.75" thickBot="1" x14ac:dyDescent="0.3">
      <c r="A52" s="2" t="s">
        <v>13</v>
      </c>
      <c r="B52" s="11">
        <f>+B50+B51</f>
        <v>7895</v>
      </c>
      <c r="C52" s="11">
        <f t="shared" ref="C52:H52" si="12">+C50+C51</f>
        <v>7908</v>
      </c>
      <c r="D52" s="11">
        <f t="shared" si="12"/>
        <v>7736</v>
      </c>
      <c r="E52" s="11">
        <f t="shared" si="12"/>
        <v>8209</v>
      </c>
      <c r="F52" s="11">
        <f t="shared" si="12"/>
        <v>6281</v>
      </c>
      <c r="G52" s="11">
        <f t="shared" si="12"/>
        <v>4194</v>
      </c>
      <c r="H52" s="11">
        <f t="shared" si="12"/>
        <v>2998</v>
      </c>
      <c r="I52" s="18">
        <f>SUM(I50:I51)</f>
        <v>1989</v>
      </c>
      <c r="J52" s="18">
        <f t="shared" ref="J52" si="13">SUM(J50:J51)</f>
        <v>1620</v>
      </c>
      <c r="K52" s="18">
        <f t="shared" ref="K52" si="14">SUM(K50:K51)</f>
        <v>1700</v>
      </c>
      <c r="L52" s="18">
        <f t="shared" ref="L52" si="15">SUM(L50:L51)</f>
        <v>1702.1000000000004</v>
      </c>
    </row>
    <row r="53" spans="1:12" ht="15.75" thickTop="1" x14ac:dyDescent="0.25">
      <c r="A53" s="2" t="s">
        <v>21</v>
      </c>
      <c r="B53" s="5"/>
      <c r="C53" s="5"/>
      <c r="D53" s="5"/>
      <c r="E53" s="5"/>
      <c r="F53" s="5"/>
      <c r="G53" s="5"/>
      <c r="H53" s="5"/>
      <c r="I53" s="5"/>
      <c r="J53" s="20">
        <f>(+J45-I45)/I45</f>
        <v>0.32125321487023617</v>
      </c>
      <c r="K53" s="20">
        <f>+(K45-J45)/J45</f>
        <v>0.13271987258892232</v>
      </c>
      <c r="L53" s="20">
        <f>+(L45-K45)/K45</f>
        <v>-4.9523511951257614E-2</v>
      </c>
    </row>
    <row r="54" spans="1:12" x14ac:dyDescent="0.25">
      <c r="B54" s="5"/>
      <c r="C54" s="5"/>
      <c r="D54" s="5"/>
      <c r="E54" s="5"/>
      <c r="F54" s="5"/>
      <c r="G54" s="5"/>
      <c r="H54" s="5"/>
      <c r="I54" s="5"/>
      <c r="J54" s="5"/>
      <c r="K54" s="5"/>
      <c r="L54" s="5"/>
    </row>
    <row r="55" spans="1:12" x14ac:dyDescent="0.25">
      <c r="A55" s="1" t="s">
        <v>38</v>
      </c>
      <c r="B55" s="1"/>
      <c r="C55" s="1"/>
    </row>
    <row r="56" spans="1:12" x14ac:dyDescent="0.25">
      <c r="A56" s="2" t="s">
        <v>27</v>
      </c>
    </row>
    <row r="57" spans="1:12" ht="150" x14ac:dyDescent="0.25">
      <c r="A57" s="3"/>
      <c r="B57" s="3">
        <v>2010</v>
      </c>
      <c r="C57" s="3">
        <v>2011</v>
      </c>
      <c r="D57" s="3">
        <v>2012</v>
      </c>
      <c r="E57" s="3">
        <v>2013</v>
      </c>
      <c r="F57" s="3">
        <v>2014</v>
      </c>
      <c r="G57" s="3">
        <v>2015</v>
      </c>
      <c r="H57" s="3">
        <v>2016</v>
      </c>
      <c r="I57" s="19" t="s">
        <v>32</v>
      </c>
      <c r="J57" s="19" t="s">
        <v>28</v>
      </c>
      <c r="K57" s="19" t="s">
        <v>29</v>
      </c>
      <c r="L57" s="19" t="s">
        <v>30</v>
      </c>
    </row>
    <row r="58" spans="1:12" x14ac:dyDescent="0.25">
      <c r="A58" s="3"/>
      <c r="B58" s="3" t="s">
        <v>3</v>
      </c>
      <c r="C58" s="3" t="s">
        <v>3</v>
      </c>
      <c r="D58" s="3" t="s">
        <v>3</v>
      </c>
      <c r="E58" s="3" t="s">
        <v>3</v>
      </c>
      <c r="F58" s="3" t="s">
        <v>4</v>
      </c>
      <c r="G58" s="3" t="s">
        <v>4</v>
      </c>
      <c r="H58" s="3" t="s">
        <v>4</v>
      </c>
      <c r="I58" s="13"/>
      <c r="J58" s="13"/>
      <c r="K58" s="13"/>
      <c r="L58" s="13"/>
    </row>
    <row r="59" spans="1:12" x14ac:dyDescent="0.25">
      <c r="A59" s="3"/>
      <c r="B59" s="3" t="s">
        <v>5</v>
      </c>
      <c r="C59" s="3" t="s">
        <v>5</v>
      </c>
      <c r="D59" s="3" t="s">
        <v>5</v>
      </c>
      <c r="E59" s="3" t="s">
        <v>5</v>
      </c>
      <c r="F59" s="3" t="s">
        <v>5</v>
      </c>
      <c r="G59" s="3" t="s">
        <v>6</v>
      </c>
      <c r="H59" s="3" t="s">
        <v>6</v>
      </c>
      <c r="I59" s="13"/>
      <c r="J59" s="13"/>
      <c r="K59" s="13"/>
      <c r="L59" s="13"/>
    </row>
    <row r="60" spans="1:12" x14ac:dyDescent="0.25">
      <c r="A60" s="4" t="s">
        <v>2</v>
      </c>
      <c r="B60" s="10"/>
      <c r="C60" s="10"/>
      <c r="D60" s="5"/>
      <c r="E60" s="5"/>
      <c r="F60" s="5"/>
      <c r="G60" s="5"/>
      <c r="H60" s="5"/>
      <c r="I60" s="14"/>
      <c r="J60" s="14"/>
      <c r="K60" s="14"/>
      <c r="L60" s="14"/>
    </row>
    <row r="61" spans="1:12" x14ac:dyDescent="0.25">
      <c r="A61" s="2" t="s">
        <v>8</v>
      </c>
      <c r="B61" s="5">
        <v>7421</v>
      </c>
      <c r="C61" s="5">
        <f>+B68</f>
        <v>7217</v>
      </c>
      <c r="D61" s="5">
        <f>7230</f>
        <v>7230</v>
      </c>
      <c r="E61" s="5">
        <v>7058</v>
      </c>
      <c r="F61" s="5">
        <f>+E68</f>
        <v>7531</v>
      </c>
      <c r="G61" s="5">
        <f>+F68</f>
        <v>5603</v>
      </c>
      <c r="H61" s="5">
        <f>+G68</f>
        <v>3239</v>
      </c>
      <c r="I61" s="14">
        <f>+H68</f>
        <v>2177</v>
      </c>
      <c r="J61" s="14">
        <f>+I68</f>
        <v>1365</v>
      </c>
      <c r="K61" s="14">
        <f t="shared" ref="K61:L61" si="16">+J68</f>
        <v>1433</v>
      </c>
      <c r="L61" s="14">
        <f t="shared" si="16"/>
        <v>1505</v>
      </c>
    </row>
    <row r="62" spans="1:12" x14ac:dyDescent="0.25">
      <c r="A62" s="1" t="s">
        <v>7</v>
      </c>
      <c r="B62" s="6"/>
      <c r="C62" s="6"/>
      <c r="D62" s="6">
        <v>0</v>
      </c>
      <c r="E62" s="6">
        <v>0</v>
      </c>
      <c r="F62" s="6">
        <v>-1469</v>
      </c>
      <c r="G62" s="6"/>
      <c r="H62" s="6"/>
      <c r="I62" s="15"/>
      <c r="J62" s="15"/>
      <c r="K62" s="15"/>
      <c r="L62" s="15"/>
    </row>
    <row r="63" spans="1:12" x14ac:dyDescent="0.25">
      <c r="A63" s="2" t="s">
        <v>11</v>
      </c>
      <c r="B63" s="5">
        <v>4277</v>
      </c>
      <c r="C63" s="5">
        <v>4277</v>
      </c>
      <c r="D63" s="5">
        <v>4277</v>
      </c>
      <c r="E63" s="5">
        <v>4277</v>
      </c>
      <c r="F63" s="5">
        <v>4277</v>
      </c>
      <c r="G63" s="5">
        <v>4277</v>
      </c>
      <c r="H63" s="5">
        <v>4277</v>
      </c>
      <c r="I63" s="14">
        <v>4446</v>
      </c>
      <c r="J63" s="14">
        <v>6198</v>
      </c>
      <c r="K63" s="14">
        <v>6438</v>
      </c>
      <c r="L63" s="14">
        <v>6121</v>
      </c>
    </row>
    <row r="64" spans="1:12" x14ac:dyDescent="0.25">
      <c r="A64" s="2" t="s">
        <v>10</v>
      </c>
      <c r="B64" s="5">
        <f>82+60</f>
        <v>142</v>
      </c>
      <c r="C64" s="5">
        <v>55</v>
      </c>
      <c r="D64" s="5">
        <f>4328-4277</f>
        <v>51</v>
      </c>
      <c r="E64" s="5">
        <f>4293-4277</f>
        <v>16</v>
      </c>
      <c r="F64" s="5">
        <f>4324-4277</f>
        <v>47</v>
      </c>
      <c r="G64" s="5"/>
      <c r="H64" s="5"/>
      <c r="I64" s="14"/>
      <c r="J64" s="14"/>
      <c r="K64" s="14"/>
      <c r="L64" s="14"/>
    </row>
    <row r="65" spans="1:12" x14ac:dyDescent="0.25">
      <c r="A65" s="2" t="s">
        <v>0</v>
      </c>
      <c r="B65" s="5">
        <v>-4623</v>
      </c>
      <c r="C65" s="5">
        <v>-4319</v>
      </c>
      <c r="D65" s="5">
        <v>-4500</v>
      </c>
      <c r="E65" s="5">
        <v>-4198</v>
      </c>
      <c r="F65" s="5">
        <v>-4783</v>
      </c>
      <c r="G65" s="5">
        <v>-6364</v>
      </c>
      <c r="H65" s="5">
        <v>-5473</v>
      </c>
      <c r="I65" s="14">
        <v>-5286</v>
      </c>
      <c r="J65" s="14">
        <v>-6020</v>
      </c>
      <c r="K65" s="14">
        <f>+J65*1.05</f>
        <v>-6321</v>
      </c>
      <c r="L65" s="14">
        <f>+I65*1.15</f>
        <v>-6078.9</v>
      </c>
    </row>
    <row r="66" spans="1:12" x14ac:dyDescent="0.25">
      <c r="A66" s="2" t="s">
        <v>1</v>
      </c>
      <c r="B66" s="5"/>
      <c r="C66" s="5"/>
      <c r="D66" s="6">
        <v>0</v>
      </c>
      <c r="E66" s="5">
        <v>378</v>
      </c>
      <c r="F66" s="6">
        <v>0</v>
      </c>
      <c r="G66" s="6">
        <v>0</v>
      </c>
      <c r="H66" s="6">
        <v>0</v>
      </c>
      <c r="I66" s="15"/>
      <c r="J66" s="15"/>
      <c r="K66" s="15"/>
      <c r="L66" s="15"/>
    </row>
    <row r="67" spans="1:12" x14ac:dyDescent="0.25">
      <c r="A67" s="2" t="s">
        <v>19</v>
      </c>
      <c r="B67" s="5"/>
      <c r="C67" s="5"/>
      <c r="D67" s="6"/>
      <c r="E67" s="5"/>
      <c r="F67" s="6"/>
      <c r="G67" s="6">
        <v>-277</v>
      </c>
      <c r="H67" s="6">
        <v>134</v>
      </c>
      <c r="I67" s="15">
        <v>28</v>
      </c>
      <c r="J67" s="15">
        <v>-110</v>
      </c>
      <c r="K67" s="15">
        <v>-45</v>
      </c>
      <c r="L67" s="15">
        <v>33</v>
      </c>
    </row>
    <row r="68" spans="1:12" x14ac:dyDescent="0.25">
      <c r="A68" s="2" t="s">
        <v>12</v>
      </c>
      <c r="B68" s="12">
        <f>SUM(B61:B66)</f>
        <v>7217</v>
      </c>
      <c r="C68" s="12">
        <f t="shared" ref="C68:F68" si="17">SUM(C61:C66)</f>
        <v>7230</v>
      </c>
      <c r="D68" s="12">
        <f t="shared" si="17"/>
        <v>7058</v>
      </c>
      <c r="E68" s="12">
        <f t="shared" si="17"/>
        <v>7531</v>
      </c>
      <c r="F68" s="12">
        <f t="shared" si="17"/>
        <v>5603</v>
      </c>
      <c r="G68" s="12">
        <f>SUM(G61:G67)</f>
        <v>3239</v>
      </c>
      <c r="H68" s="12">
        <f>SUM(H61:H67)</f>
        <v>2177</v>
      </c>
      <c r="I68" s="16">
        <f>SUM(I61:I67)</f>
        <v>1365</v>
      </c>
      <c r="J68" s="16">
        <f t="shared" ref="J68" si="18">SUM(J61:J67)</f>
        <v>1433</v>
      </c>
      <c r="K68" s="16">
        <f t="shared" ref="K68" si="19">SUM(K61:K67)</f>
        <v>1505</v>
      </c>
      <c r="L68" s="16">
        <f t="shared" ref="L68" si="20">SUM(L61:L67)</f>
        <v>1580.1000000000004</v>
      </c>
    </row>
    <row r="69" spans="1:12" x14ac:dyDescent="0.25">
      <c r="A69" s="8" t="s">
        <v>9</v>
      </c>
      <c r="B69" s="5">
        <v>678</v>
      </c>
      <c r="C69" s="5">
        <v>678</v>
      </c>
      <c r="D69" s="9">
        <v>678</v>
      </c>
      <c r="E69" s="9">
        <v>678</v>
      </c>
      <c r="F69" s="9">
        <v>678</v>
      </c>
      <c r="G69" s="9">
        <v>955</v>
      </c>
      <c r="H69" s="9">
        <v>821</v>
      </c>
      <c r="I69" s="17">
        <v>793</v>
      </c>
      <c r="J69" s="17">
        <v>903</v>
      </c>
      <c r="K69" s="17">
        <v>948</v>
      </c>
      <c r="L69" s="17">
        <v>912</v>
      </c>
    </row>
    <row r="70" spans="1:12" ht="15.75" thickBot="1" x14ac:dyDescent="0.3">
      <c r="A70" s="2" t="s">
        <v>13</v>
      </c>
      <c r="B70" s="11">
        <f>+B68+B69</f>
        <v>7895</v>
      </c>
      <c r="C70" s="11">
        <f t="shared" ref="C70:H70" si="21">+C68+C69</f>
        <v>7908</v>
      </c>
      <c r="D70" s="11">
        <f t="shared" si="21"/>
        <v>7736</v>
      </c>
      <c r="E70" s="11">
        <f t="shared" si="21"/>
        <v>8209</v>
      </c>
      <c r="F70" s="11">
        <f t="shared" si="21"/>
        <v>6281</v>
      </c>
      <c r="G70" s="11">
        <f t="shared" si="21"/>
        <v>4194</v>
      </c>
      <c r="H70" s="11">
        <f t="shared" si="21"/>
        <v>2998</v>
      </c>
      <c r="I70" s="18">
        <f>SUM(I68:I69)</f>
        <v>2158</v>
      </c>
      <c r="J70" s="18">
        <f t="shared" ref="J70" si="22">SUM(J68:J69)</f>
        <v>2336</v>
      </c>
      <c r="K70" s="18">
        <f t="shared" ref="K70" si="23">SUM(K68:K69)</f>
        <v>2453</v>
      </c>
      <c r="L70" s="18">
        <f t="shared" ref="L70" si="24">SUM(L68:L69)</f>
        <v>2492.1000000000004</v>
      </c>
    </row>
    <row r="71" spans="1:12" ht="15.75" thickTop="1" x14ac:dyDescent="0.25">
      <c r="A71" s="2" t="s">
        <v>21</v>
      </c>
      <c r="B71" s="5"/>
      <c r="C71" s="5"/>
      <c r="D71" s="5"/>
      <c r="E71" s="5"/>
      <c r="F71" s="5"/>
      <c r="G71" s="5"/>
      <c r="H71" s="5"/>
      <c r="I71" s="20">
        <f>+(I63-H63)/H63</f>
        <v>3.9513677811550151E-2</v>
      </c>
      <c r="J71" s="20">
        <f>(+J63-I63)/I63</f>
        <v>0.39406207827260459</v>
      </c>
      <c r="K71" s="20">
        <f>+(K63-J63)/J63</f>
        <v>3.8722168441432718E-2</v>
      </c>
      <c r="L71" s="20">
        <f>+(L63-K63)/K63</f>
        <v>-4.9238894066480271E-2</v>
      </c>
    </row>
    <row r="72" spans="1:12" x14ac:dyDescent="0.25">
      <c r="B72" s="5"/>
      <c r="C72" s="5"/>
      <c r="D72" s="5"/>
      <c r="E72" s="5"/>
      <c r="F72" s="5"/>
      <c r="G72" s="5"/>
      <c r="H72" s="5"/>
      <c r="I72" s="5"/>
      <c r="J72" s="5"/>
      <c r="K72" s="5"/>
      <c r="L72" s="5"/>
    </row>
  </sheetData>
  <mergeCells count="1">
    <mergeCell ref="I3:L3"/>
  </mergeCells>
  <pageMargins left="0.45" right="0.45" top="0.25" bottom="0.25" header="0.3" footer="0.3"/>
  <pageSetup paperSize="9" scale="70" fitToWidth="0" fitToHeight="0" orientation="landscape" r:id="rId1"/>
  <rowBreaks count="1" manualBreakCount="1">
    <brk id="3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FFE9CA322B48A4588A2C6396FC30BEB" ma:contentTypeVersion="" ma:contentTypeDescription="Create a new document." ma:contentTypeScope="" ma:versionID="4e6e63c33b3989e33a6e937a4242ae99">
  <xsd:schema xmlns:xsd="http://www.w3.org/2001/XMLSchema" xmlns:xs="http://www.w3.org/2001/XMLSchema" xmlns:p="http://schemas.microsoft.com/office/2006/metadata/properties" xmlns:ns2="7D408709-08E1-43D7-B940-229D28BFF99E" targetNamespace="http://schemas.microsoft.com/office/2006/metadata/properties" ma:root="true" ma:fieldsID="27ea8d59a0c048e11cb16868e4a5b7d0" ns2:_="">
    <xsd:import namespace="7D408709-08E1-43D7-B940-229D28BFF99E"/>
    <xsd:element name="properties">
      <xsd:complexType>
        <xsd:sequence>
          <xsd:element name="documentManagement">
            <xsd:complexType>
              <xsd:all>
                <xsd:element ref="ns2:Document_x0020_Symbol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D408709-08E1-43D7-B940-229D28BFF99E" elementFormDefault="qualified">
    <xsd:import namespace="http://schemas.microsoft.com/office/2006/documentManagement/types"/>
    <xsd:import namespace="http://schemas.microsoft.com/office/infopath/2007/PartnerControls"/>
    <xsd:element name="Document_x0020_Symbol" ma:index="8" ma:displayName="Document Symbol" ma:internalName="Document_x0020_Symbol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ocument_x0020_Symbol xmlns="7D408709-08E1-43D7-B940-229D28BFF99E">MP3</Document_x0020_Symbol>
  </documentManagement>
</p:properties>
</file>

<file path=customXml/itemProps1.xml><?xml version="1.0" encoding="utf-8"?>
<ds:datastoreItem xmlns:ds="http://schemas.openxmlformats.org/officeDocument/2006/customXml" ds:itemID="{39ABE624-DC56-474E-9CC2-2E5C1A4854BE}"/>
</file>

<file path=customXml/itemProps2.xml><?xml version="1.0" encoding="utf-8"?>
<ds:datastoreItem xmlns:ds="http://schemas.openxmlformats.org/officeDocument/2006/customXml" ds:itemID="{6804C2A1-43B2-4337-A408-B6F68C71B092}"/>
</file>

<file path=customXml/itemProps3.xml><?xml version="1.0" encoding="utf-8"?>
<ds:datastoreItem xmlns:ds="http://schemas.openxmlformats.org/officeDocument/2006/customXml" ds:itemID="{75E05A1E-BC74-4D65-B78E-388434CA5E84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3</vt:i4>
      </vt:variant>
      <vt:variant>
        <vt:lpstr>Named Ranges</vt:lpstr>
      </vt:variant>
      <vt:variant>
        <vt:i4>1</vt:i4>
      </vt:variant>
    </vt:vector>
  </HeadingPairs>
  <TitlesOfParts>
    <vt:vector size="4" baseType="lpstr">
      <vt:lpstr>Sheet1</vt:lpstr>
      <vt:lpstr>Sheet2</vt:lpstr>
      <vt:lpstr>Sheet3</vt:lpstr>
      <vt:lpstr>Sheet1!Print_Area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Christopher Taylor</dc:creator>
  <cp:lastModifiedBy>Kathleen Creavalle</cp:lastModifiedBy>
  <cp:lastPrinted>2015-11-02T08:58:11Z</cp:lastPrinted>
  <dcterms:created xsi:type="dcterms:W3CDTF">2015-07-08T14:32:03Z</dcterms:created>
  <dcterms:modified xsi:type="dcterms:W3CDTF">2015-11-02T08:58:19Z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0x0101003FFE9CA322B48A4588A2C6396FC30BEB</vt:lpwstr>
  </property>
</Properties>
</file>