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80" windowWidth="15120" windowHeight="6765"/>
  </bookViews>
  <sheets>
    <sheet name="Workshop (2)" sheetId="4" r:id="rId1"/>
    <sheet name="Workshop" sheetId="3" r:id="rId2"/>
    <sheet name="different duty stations" sheetId="1" r:id="rId3"/>
    <sheet name="Sheet2" sheetId="2" r:id="rId4"/>
  </sheets>
  <definedNames>
    <definedName name="_xlnm.Print_Area" localSheetId="2">'different duty stations'!$A$1:$F$17</definedName>
  </definedNames>
  <calcPr calcId="145621"/>
</workbook>
</file>

<file path=xl/calcChain.xml><?xml version="1.0" encoding="utf-8"?>
<calcChain xmlns="http://schemas.openxmlformats.org/spreadsheetml/2006/main">
  <c r="D6" i="4" l="1"/>
  <c r="D10" i="4"/>
  <c r="D8" i="4"/>
  <c r="D4" i="4"/>
  <c r="D10" i="3"/>
  <c r="D8" i="3"/>
  <c r="D4" i="3"/>
  <c r="C3" i="1"/>
  <c r="E13" i="2"/>
  <c r="E17" i="2" s="1"/>
  <c r="E17" i="1" s="1"/>
  <c r="B15" i="2"/>
  <c r="B17" i="2" s="1"/>
  <c r="E7" i="2"/>
  <c r="E5" i="2"/>
  <c r="E9" i="2" s="1"/>
  <c r="E3" i="1" s="1"/>
  <c r="B7" i="2"/>
  <c r="B9" i="2" s="1"/>
  <c r="B3" i="1" s="1"/>
  <c r="F7" i="2"/>
  <c r="F15" i="2"/>
  <c r="E15" i="2"/>
  <c r="C17" i="2"/>
  <c r="C17" i="1" s="1"/>
  <c r="F17" i="1" s="1"/>
  <c r="D17" i="2"/>
  <c r="C9" i="2"/>
  <c r="D9" i="2"/>
  <c r="D3" i="1" s="1"/>
  <c r="F9" i="2"/>
  <c r="F14" i="2"/>
  <c r="F17" i="2" s="1"/>
  <c r="C4" i="2"/>
  <c r="F3" i="1" l="1"/>
</calcChain>
</file>

<file path=xl/sharedStrings.xml><?xml version="1.0" encoding="utf-8"?>
<sst xmlns="http://schemas.openxmlformats.org/spreadsheetml/2006/main" count="60" uniqueCount="34">
  <si>
    <t>2015 Estimated Meeting Costs</t>
  </si>
  <si>
    <t>OEWG</t>
  </si>
  <si>
    <t>Geneva</t>
  </si>
  <si>
    <t>Bangkok</t>
  </si>
  <si>
    <t>Nairobi</t>
  </si>
  <si>
    <t>Venue</t>
  </si>
  <si>
    <t>Venue + reception</t>
  </si>
  <si>
    <t>reception</t>
  </si>
  <si>
    <t>Staff travel</t>
  </si>
  <si>
    <t>Conference Services</t>
  </si>
  <si>
    <t>MOP</t>
  </si>
  <si>
    <t>Paris</t>
  </si>
  <si>
    <t>Montreal</t>
  </si>
  <si>
    <t>Total</t>
  </si>
  <si>
    <t>Average</t>
  </si>
  <si>
    <t>Stand alone 5 day workshop in Spring</t>
  </si>
  <si>
    <t>3 day OEWG/2 day Workshop</t>
  </si>
  <si>
    <t>5 day workshop back to back with OWEG</t>
  </si>
  <si>
    <t>Travel of A5 Particiapants</t>
  </si>
  <si>
    <t>2 day worksop back to back with OEWG</t>
  </si>
  <si>
    <t>No extra cost</t>
  </si>
  <si>
    <t>Notes</t>
  </si>
  <si>
    <t>-</t>
  </si>
  <si>
    <t>Additional costs for Workshop in 2015</t>
  </si>
  <si>
    <t>Scenarios</t>
  </si>
  <si>
    <t>2014 costs</t>
  </si>
  <si>
    <t>2015 Estimated Meeting Costs Scenarios</t>
  </si>
  <si>
    <t>Same as 2015 OEWG costs</t>
  </si>
  <si>
    <t xml:space="preserve">20,000 increase in cost for MOP in Geenva and Geneva associated with overtime cost/camera </t>
  </si>
  <si>
    <t>Budget for the OWEG plus 7 days DSA for average of 80 Participants</t>
  </si>
  <si>
    <t>Stand alone 5 day OEWG in Spring</t>
  </si>
  <si>
    <t>5 day workshop back to back with OEWG</t>
  </si>
  <si>
    <t>Budget for the OEWG plus 7 days DSA for average of 80 Participants</t>
  </si>
  <si>
    <t>2 day workshop back to back with OEWG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</si>
</sst>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8"/>
      <name val="Calibri"/>
      <family val="2"/>
    </font>
    <font>
      <sz val="18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164" fontId="0" fillId="0" borderId="0" xfId="1" applyNumberFormat="1" applyFont="1"/>
    <xf numFmtId="0" fontId="2" fillId="0" borderId="0" xfId="0" applyFont="1"/>
    <xf numFmtId="164" fontId="2" fillId="0" borderId="0" xfId="1" applyNumberFormat="1" applyFont="1"/>
    <xf numFmtId="0" fontId="0" fillId="2" borderId="0" xfId="0" applyFill="1" applyBorder="1"/>
    <xf numFmtId="164" fontId="0" fillId="2" borderId="0" xfId="1" applyNumberFormat="1" applyFont="1" applyFill="1" applyBorder="1"/>
    <xf numFmtId="0" fontId="0" fillId="0" borderId="0" xfId="0" applyFont="1"/>
    <xf numFmtId="164" fontId="1" fillId="0" borderId="0" xfId="1" applyNumberFormat="1" applyFont="1"/>
    <xf numFmtId="0" fontId="0" fillId="0" borderId="0" xfId="0" applyAlignment="1">
      <alignment horizontal="center"/>
    </xf>
    <xf numFmtId="0" fontId="2" fillId="0" borderId="0" xfId="0" applyFont="1" applyAlignment="1"/>
    <xf numFmtId="164" fontId="0" fillId="0" borderId="0" xfId="1" applyNumberFormat="1" applyFont="1" applyAlignment="1">
      <alignment horizontal="center"/>
    </xf>
    <xf numFmtId="0" fontId="0" fillId="0" borderId="1" xfId="0" applyBorder="1"/>
    <xf numFmtId="164" fontId="0" fillId="0" borderId="1" xfId="1" applyNumberFormat="1" applyFont="1" applyBorder="1" applyAlignment="1">
      <alignment wrapText="1"/>
    </xf>
    <xf numFmtId="164" fontId="0" fillId="0" borderId="1" xfId="1" applyNumberFormat="1" applyFont="1" applyFill="1" applyBorder="1" applyAlignment="1">
      <alignment wrapText="1"/>
    </xf>
    <xf numFmtId="0" fontId="0" fillId="0" borderId="1" xfId="0" applyFill="1" applyBorder="1"/>
    <xf numFmtId="164" fontId="0" fillId="0" borderId="1" xfId="1" applyNumberFormat="1" applyFont="1" applyFill="1" applyBorder="1"/>
    <xf numFmtId="0" fontId="0" fillId="3" borderId="1" xfId="0" applyFill="1" applyBorder="1"/>
    <xf numFmtId="164" fontId="0" fillId="3" borderId="1" xfId="1" applyNumberFormat="1" applyFont="1" applyFill="1" applyBorder="1"/>
    <xf numFmtId="164" fontId="0" fillId="0" borderId="1" xfId="1" applyNumberFormat="1" applyFont="1" applyBorder="1" applyAlignment="1">
      <alignment horizontal="center" wrapText="1"/>
    </xf>
    <xf numFmtId="164" fontId="0" fillId="0" borderId="1" xfId="1" applyNumberFormat="1" applyFont="1" applyBorder="1"/>
    <xf numFmtId="0" fontId="0" fillId="0" borderId="1" xfId="0" applyBorder="1" applyAlignment="1">
      <alignment wrapText="1"/>
    </xf>
    <xf numFmtId="0" fontId="3" fillId="0" borderId="0" xfId="0" applyFont="1"/>
    <xf numFmtId="0" fontId="3" fillId="0" borderId="0" xfId="0" applyFont="1" applyAlignment="1"/>
    <xf numFmtId="0" fontId="4" fillId="0" borderId="0" xfId="0" applyFont="1"/>
    <xf numFmtId="0" fontId="4" fillId="0" borderId="1" xfId="0" applyFont="1" applyBorder="1"/>
    <xf numFmtId="164" fontId="4" fillId="0" borderId="1" xfId="1" applyNumberFormat="1" applyFont="1" applyBorder="1" applyAlignment="1">
      <alignment wrapText="1"/>
    </xf>
    <xf numFmtId="164" fontId="4" fillId="0" borderId="1" xfId="1" applyNumberFormat="1" applyFont="1" applyFill="1" applyBorder="1" applyAlignment="1">
      <alignment wrapText="1"/>
    </xf>
    <xf numFmtId="164" fontId="4" fillId="0" borderId="1" xfId="1" applyNumberFormat="1" applyFont="1" applyFill="1" applyBorder="1"/>
    <xf numFmtId="0" fontId="4" fillId="3" borderId="1" xfId="0" applyFont="1" applyFill="1" applyBorder="1"/>
    <xf numFmtId="164" fontId="4" fillId="3" borderId="1" xfId="1" applyNumberFormat="1" applyFont="1" applyFill="1" applyBorder="1"/>
    <xf numFmtId="164" fontId="4" fillId="0" borderId="1" xfId="1" applyNumberFormat="1" applyFont="1" applyBorder="1" applyAlignment="1">
      <alignment horizontal="center" wrapText="1"/>
    </xf>
    <xf numFmtId="164" fontId="4" fillId="0" borderId="1" xfId="1" applyNumberFormat="1" applyFont="1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Normal="100" workbookViewId="0">
      <selection activeCell="H3" sqref="H3"/>
    </sheetView>
  </sheetViews>
  <sheetFormatPr defaultRowHeight="15" x14ac:dyDescent="0.25"/>
  <cols>
    <col min="1" max="1" width="37.5703125" customWidth="1"/>
    <col min="2" max="2" width="17.28515625" customWidth="1"/>
    <col min="3" max="3" width="14.85546875" customWidth="1"/>
    <col min="4" max="4" width="16" customWidth="1"/>
    <col min="5" max="5" width="51" customWidth="1"/>
  </cols>
  <sheetData>
    <row r="1" spans="1:5" ht="23.25" x14ac:dyDescent="0.35">
      <c r="A1" s="21" t="s">
        <v>23</v>
      </c>
      <c r="B1" s="22"/>
      <c r="C1" s="22"/>
      <c r="D1" s="22"/>
      <c r="E1" s="23"/>
    </row>
    <row r="2" spans="1:5" ht="23.25" x14ac:dyDescent="0.35">
      <c r="A2" s="23"/>
      <c r="B2" s="23"/>
      <c r="C2" s="23"/>
      <c r="D2" s="23"/>
      <c r="E2" s="23"/>
    </row>
    <row r="3" spans="1:5" ht="93" x14ac:dyDescent="0.35">
      <c r="A3" s="24" t="s">
        <v>24</v>
      </c>
      <c r="B3" s="25" t="s">
        <v>9</v>
      </c>
      <c r="C3" s="25" t="s">
        <v>18</v>
      </c>
      <c r="D3" s="25" t="s">
        <v>13</v>
      </c>
      <c r="E3" s="26" t="s">
        <v>21</v>
      </c>
    </row>
    <row r="4" spans="1:5" ht="46.5" x14ac:dyDescent="0.35">
      <c r="A4" s="33" t="s">
        <v>30</v>
      </c>
      <c r="B4" s="27">
        <v>524700</v>
      </c>
      <c r="C4" s="27">
        <v>300000</v>
      </c>
      <c r="D4" s="27">
        <f>+B4+C4</f>
        <v>824700</v>
      </c>
      <c r="E4" s="24" t="s">
        <v>27</v>
      </c>
    </row>
    <row r="5" spans="1:5" ht="23.25" x14ac:dyDescent="0.35">
      <c r="A5" s="34"/>
      <c r="B5" s="29"/>
      <c r="C5" s="29"/>
      <c r="D5" s="29"/>
      <c r="E5" s="28"/>
    </row>
    <row r="6" spans="1:5" ht="46.5" x14ac:dyDescent="0.35">
      <c r="A6" s="35" t="s">
        <v>16</v>
      </c>
      <c r="B6" s="30">
        <v>524700</v>
      </c>
      <c r="C6" s="30">
        <v>300000</v>
      </c>
      <c r="D6" s="27">
        <f>+B6+C6</f>
        <v>824700</v>
      </c>
      <c r="E6" s="24" t="s">
        <v>27</v>
      </c>
    </row>
    <row r="7" spans="1:5" ht="23.25" x14ac:dyDescent="0.35">
      <c r="A7" s="34"/>
      <c r="B7" s="29"/>
      <c r="C7" s="29"/>
      <c r="D7" s="29"/>
      <c r="E7" s="28"/>
    </row>
    <row r="8" spans="1:5" ht="46.5" x14ac:dyDescent="0.35">
      <c r="A8" s="35" t="s">
        <v>31</v>
      </c>
      <c r="B8" s="30">
        <v>524700</v>
      </c>
      <c r="C8" s="31">
        <v>206080</v>
      </c>
      <c r="D8" s="31">
        <f>+B8+C8</f>
        <v>730780</v>
      </c>
      <c r="E8" s="32" t="s">
        <v>32</v>
      </c>
    </row>
    <row r="9" spans="1:5" ht="23.25" x14ac:dyDescent="0.35">
      <c r="A9" s="34"/>
      <c r="B9" s="29"/>
      <c r="C9" s="29"/>
      <c r="D9" s="29"/>
      <c r="E9" s="28"/>
    </row>
    <row r="10" spans="1:5" ht="46.5" x14ac:dyDescent="0.35">
      <c r="A10" s="35" t="s">
        <v>33</v>
      </c>
      <c r="B10" s="31">
        <v>182400</v>
      </c>
      <c r="C10" s="31">
        <v>85000</v>
      </c>
      <c r="D10" s="31">
        <f>+B10+C10</f>
        <v>267400</v>
      </c>
      <c r="E10" s="24" t="s">
        <v>25</v>
      </c>
    </row>
  </sheetData>
  <phoneticPr fontId="0" type="noConversion"/>
  <pageMargins left="0.7" right="0.7" top="0.75" bottom="0.75" header="0.3" footer="0.3"/>
  <pageSetup scale="8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C17" sqref="C17"/>
    </sheetView>
  </sheetViews>
  <sheetFormatPr defaultRowHeight="15" x14ac:dyDescent="0.25"/>
  <cols>
    <col min="1" max="1" width="37.5703125" customWidth="1"/>
    <col min="2" max="2" width="17.28515625" customWidth="1"/>
    <col min="3" max="3" width="14.85546875" customWidth="1"/>
    <col min="4" max="4" width="16" customWidth="1"/>
    <col min="5" max="5" width="51" customWidth="1"/>
  </cols>
  <sheetData>
    <row r="1" spans="1:5" x14ac:dyDescent="0.25">
      <c r="A1" s="2" t="s">
        <v>23</v>
      </c>
      <c r="B1" s="9"/>
      <c r="C1" s="9"/>
      <c r="D1" s="9"/>
    </row>
    <row r="3" spans="1:5" ht="30" x14ac:dyDescent="0.25">
      <c r="A3" s="11" t="s">
        <v>24</v>
      </c>
      <c r="B3" s="12" t="s">
        <v>9</v>
      </c>
      <c r="C3" s="12" t="s">
        <v>18</v>
      </c>
      <c r="D3" s="12" t="s">
        <v>13</v>
      </c>
      <c r="E3" s="13" t="s">
        <v>21</v>
      </c>
    </row>
    <row r="4" spans="1:5" x14ac:dyDescent="0.25">
      <c r="A4" s="14" t="s">
        <v>15</v>
      </c>
      <c r="B4" s="15">
        <v>524700</v>
      </c>
      <c r="C4" s="15">
        <v>350000</v>
      </c>
      <c r="D4" s="15">
        <f>+B4+C4</f>
        <v>874700</v>
      </c>
      <c r="E4" s="11" t="s">
        <v>27</v>
      </c>
    </row>
    <row r="5" spans="1:5" x14ac:dyDescent="0.25">
      <c r="A5" s="16"/>
      <c r="B5" s="17"/>
      <c r="C5" s="17"/>
      <c r="D5" s="17"/>
      <c r="E5" s="16"/>
    </row>
    <row r="6" spans="1:5" x14ac:dyDescent="0.25">
      <c r="A6" s="11" t="s">
        <v>16</v>
      </c>
      <c r="B6" s="18" t="s">
        <v>20</v>
      </c>
      <c r="C6" s="18" t="s">
        <v>20</v>
      </c>
      <c r="D6" s="18" t="s">
        <v>20</v>
      </c>
      <c r="E6" s="18" t="s">
        <v>22</v>
      </c>
    </row>
    <row r="7" spans="1:5" x14ac:dyDescent="0.25">
      <c r="A7" s="16"/>
      <c r="B7" s="17"/>
      <c r="C7" s="17"/>
      <c r="D7" s="17"/>
      <c r="E7" s="16"/>
    </row>
    <row r="8" spans="1:5" ht="30" x14ac:dyDescent="0.25">
      <c r="A8" s="11" t="s">
        <v>17</v>
      </c>
      <c r="B8" s="18">
        <v>524700</v>
      </c>
      <c r="C8" s="19">
        <v>206080</v>
      </c>
      <c r="D8" s="19">
        <f>+B8+C8</f>
        <v>730780</v>
      </c>
      <c r="E8" s="20" t="s">
        <v>29</v>
      </c>
    </row>
    <row r="9" spans="1:5" x14ac:dyDescent="0.25">
      <c r="A9" s="16"/>
      <c r="B9" s="17"/>
      <c r="C9" s="17"/>
      <c r="D9" s="17"/>
      <c r="E9" s="16"/>
    </row>
    <row r="10" spans="1:5" x14ac:dyDescent="0.25">
      <c r="A10" s="11" t="s">
        <v>19</v>
      </c>
      <c r="B10" s="19">
        <v>182400</v>
      </c>
      <c r="C10" s="19">
        <v>85000</v>
      </c>
      <c r="D10" s="19">
        <f>+B10+C10</f>
        <v>267400</v>
      </c>
      <c r="E10" s="11" t="s">
        <v>25</v>
      </c>
    </row>
  </sheetData>
  <phoneticPr fontId="0" type="noConversion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H9" sqref="H9"/>
    </sheetView>
  </sheetViews>
  <sheetFormatPr defaultRowHeight="15" x14ac:dyDescent="0.25"/>
  <cols>
    <col min="1" max="1" width="44" customWidth="1"/>
    <col min="2" max="2" width="11.7109375" style="1" customWidth="1"/>
    <col min="3" max="3" width="12.7109375" style="1" customWidth="1"/>
    <col min="4" max="4" width="11.28515625" style="1" customWidth="1"/>
    <col min="5" max="5" width="14.5703125" style="1" customWidth="1"/>
    <col min="6" max="6" width="13.5703125" style="1" customWidth="1"/>
    <col min="7" max="8" width="13" customWidth="1"/>
  </cols>
  <sheetData>
    <row r="1" spans="1:6" x14ac:dyDescent="0.25">
      <c r="A1" s="2" t="s">
        <v>26</v>
      </c>
    </row>
    <row r="2" spans="1:6" s="8" customFormat="1" x14ac:dyDescent="0.25">
      <c r="B2" s="10" t="s">
        <v>2</v>
      </c>
      <c r="C2" s="10" t="s">
        <v>3</v>
      </c>
      <c r="D2" s="10" t="s">
        <v>4</v>
      </c>
      <c r="E2" s="10" t="s">
        <v>11</v>
      </c>
      <c r="F2" s="10" t="s">
        <v>14</v>
      </c>
    </row>
    <row r="3" spans="1:6" x14ac:dyDescent="0.25">
      <c r="A3" t="s">
        <v>1</v>
      </c>
      <c r="B3" s="1">
        <f>+Sheet2!B9</f>
        <v>580495</v>
      </c>
      <c r="C3" s="1">
        <f>+Sheet2!C9</f>
        <v>827958.57000000007</v>
      </c>
      <c r="D3" s="1">
        <f>+Sheet2!D9</f>
        <v>561833</v>
      </c>
      <c r="E3" s="1">
        <f>+Sheet2!E9</f>
        <v>732646.48648648651</v>
      </c>
      <c r="F3" s="1">
        <f>SUM(B3:E3)/4</f>
        <v>675733.26412162161</v>
      </c>
    </row>
    <row r="17" spans="1:6" x14ac:dyDescent="0.25">
      <c r="A17" t="s">
        <v>10</v>
      </c>
      <c r="B17" s="1">
        <v>600495</v>
      </c>
      <c r="C17" s="1">
        <f>+Sheet2!C17</f>
        <v>833878</v>
      </c>
      <c r="D17" s="1">
        <v>570000</v>
      </c>
      <c r="E17" s="1">
        <f>+Sheet2!E17</f>
        <v>752981.48648648651</v>
      </c>
      <c r="F17" s="1">
        <f>SUM(B17:E17)/4</f>
        <v>689338.62162162166</v>
      </c>
    </row>
    <row r="24" spans="1:6" x14ac:dyDescent="0.25">
      <c r="A24" t="s">
        <v>28</v>
      </c>
    </row>
  </sheetData>
  <phoneticPr fontId="0" type="noConversion"/>
  <pageMargins left="0.7" right="0.7" top="0.75" bottom="0.75" header="0.3" footer="0.3"/>
  <pageSetup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I26" sqref="I26"/>
    </sheetView>
  </sheetViews>
  <sheetFormatPr defaultRowHeight="15" x14ac:dyDescent="0.25"/>
  <cols>
    <col min="1" max="1" width="47.28515625" customWidth="1"/>
    <col min="2" max="2" width="16.42578125" style="1" customWidth="1"/>
    <col min="3" max="3" width="16" style="1" customWidth="1"/>
    <col min="4" max="4" width="15.85546875" style="1" customWidth="1"/>
    <col min="5" max="5" width="18.42578125" style="1" customWidth="1"/>
    <col min="6" max="6" width="20.140625" style="1" hidden="1" customWidth="1"/>
  </cols>
  <sheetData>
    <row r="1" spans="1:6" x14ac:dyDescent="0.25">
      <c r="A1" s="2" t="s">
        <v>0</v>
      </c>
    </row>
    <row r="2" spans="1:6" x14ac:dyDescent="0.25">
      <c r="B2" s="1" t="s">
        <v>2</v>
      </c>
      <c r="C2" s="1" t="s">
        <v>3</v>
      </c>
      <c r="D2" s="1" t="s">
        <v>4</v>
      </c>
      <c r="E2" s="1" t="s">
        <v>11</v>
      </c>
      <c r="F2" s="1" t="s">
        <v>12</v>
      </c>
    </row>
    <row r="3" spans="1:6" x14ac:dyDescent="0.25">
      <c r="A3" s="2" t="s">
        <v>1</v>
      </c>
    </row>
    <row r="4" spans="1:6" x14ac:dyDescent="0.25">
      <c r="A4" t="s">
        <v>6</v>
      </c>
      <c r="C4" s="1">
        <f>2584.62+171497.95</f>
        <v>174082.57</v>
      </c>
    </row>
    <row r="5" spans="1:6" x14ac:dyDescent="0.25">
      <c r="A5" t="s">
        <v>5</v>
      </c>
      <c r="B5" s="1">
        <v>59000</v>
      </c>
      <c r="E5" s="1">
        <f>138000/0.74</f>
        <v>186486.48648648648</v>
      </c>
    </row>
    <row r="6" spans="1:6" x14ac:dyDescent="0.25">
      <c r="A6" t="s">
        <v>7</v>
      </c>
      <c r="B6" s="1">
        <v>25000</v>
      </c>
      <c r="D6" s="1">
        <v>20000</v>
      </c>
      <c r="E6" s="1">
        <v>20000</v>
      </c>
      <c r="F6" s="1">
        <v>20000</v>
      </c>
    </row>
    <row r="7" spans="1:6" x14ac:dyDescent="0.25">
      <c r="A7" t="s">
        <v>9</v>
      </c>
      <c r="B7" s="1">
        <f>336495+100000</f>
        <v>436495</v>
      </c>
      <c r="C7" s="1">
        <v>593876</v>
      </c>
      <c r="D7" s="1">
        <v>541833</v>
      </c>
      <c r="E7" s="1">
        <f>366160+100000</f>
        <v>466160</v>
      </c>
      <c r="F7" s="1">
        <f>336160+100000</f>
        <v>436160</v>
      </c>
    </row>
    <row r="8" spans="1:6" s="2" customFormat="1" x14ac:dyDescent="0.25">
      <c r="A8" s="2" t="s">
        <v>8</v>
      </c>
      <c r="B8" s="3">
        <v>60000</v>
      </c>
      <c r="C8" s="3">
        <v>60000</v>
      </c>
      <c r="D8" s="3">
        <v>0</v>
      </c>
      <c r="E8" s="3">
        <v>60000</v>
      </c>
      <c r="F8" s="3">
        <v>60000</v>
      </c>
    </row>
    <row r="9" spans="1:6" x14ac:dyDescent="0.25">
      <c r="A9" t="s">
        <v>13</v>
      </c>
      <c r="B9" s="1">
        <f>SUM(B4:B8)</f>
        <v>580495</v>
      </c>
      <c r="C9" s="1">
        <f>SUM(C4:C8)</f>
        <v>827958.57000000007</v>
      </c>
      <c r="D9" s="1">
        <f>SUM(D4:D8)</f>
        <v>561833</v>
      </c>
      <c r="E9" s="1">
        <f>SUM(E4:E8)</f>
        <v>732646.48648648651</v>
      </c>
      <c r="F9" s="1">
        <f>SUM(F4:F8)</f>
        <v>516160</v>
      </c>
    </row>
    <row r="10" spans="1:6" s="4" customFormat="1" x14ac:dyDescent="0.25">
      <c r="B10" s="5"/>
      <c r="C10" s="5"/>
      <c r="D10" s="5"/>
      <c r="E10" s="5"/>
      <c r="F10" s="5"/>
    </row>
    <row r="11" spans="1:6" x14ac:dyDescent="0.25">
      <c r="A11" s="2" t="s">
        <v>10</v>
      </c>
    </row>
    <row r="12" spans="1:6" x14ac:dyDescent="0.25">
      <c r="A12" t="s">
        <v>6</v>
      </c>
      <c r="C12" s="1">
        <v>180000</v>
      </c>
    </row>
    <row r="13" spans="1:6" x14ac:dyDescent="0.25">
      <c r="A13" t="s">
        <v>5</v>
      </c>
      <c r="B13" s="1">
        <v>59000</v>
      </c>
      <c r="D13" s="1">
        <v>0</v>
      </c>
      <c r="E13" s="1">
        <f>175000/0.74</f>
        <v>236486.48648648648</v>
      </c>
    </row>
    <row r="14" spans="1:6" x14ac:dyDescent="0.25">
      <c r="A14" t="s">
        <v>7</v>
      </c>
      <c r="B14" s="1">
        <v>25000</v>
      </c>
      <c r="D14" s="1">
        <v>20000</v>
      </c>
      <c r="E14" s="1">
        <v>20000</v>
      </c>
      <c r="F14" s="1">
        <f>20000/0.74</f>
        <v>27027.027027027027</v>
      </c>
    </row>
    <row r="15" spans="1:6" x14ac:dyDescent="0.25">
      <c r="A15" t="s">
        <v>9</v>
      </c>
      <c r="B15" s="1">
        <f>336495+100000</f>
        <v>436495</v>
      </c>
      <c r="C15" s="1">
        <v>593878</v>
      </c>
      <c r="D15" s="1">
        <v>541833</v>
      </c>
      <c r="E15" s="1">
        <f>336495+100000</f>
        <v>436495</v>
      </c>
      <c r="F15" s="1">
        <f>336160+100000</f>
        <v>436160</v>
      </c>
    </row>
    <row r="16" spans="1:6" s="6" customFormat="1" x14ac:dyDescent="0.25">
      <c r="A16" s="6" t="s">
        <v>8</v>
      </c>
      <c r="B16" s="7">
        <v>60000</v>
      </c>
      <c r="C16" s="7">
        <v>60000</v>
      </c>
      <c r="D16" s="7">
        <v>0</v>
      </c>
      <c r="E16" s="7">
        <v>60000</v>
      </c>
      <c r="F16" s="7"/>
    </row>
    <row r="17" spans="1:6" s="2" customFormat="1" x14ac:dyDescent="0.25">
      <c r="A17" s="2" t="s">
        <v>13</v>
      </c>
      <c r="B17" s="3">
        <f>SUM(B12:B16)</f>
        <v>580495</v>
      </c>
      <c r="C17" s="3">
        <f>SUM(C12:C16)</f>
        <v>833878</v>
      </c>
      <c r="D17" s="3">
        <f>SUM(D12:D16)</f>
        <v>561833</v>
      </c>
      <c r="E17" s="3">
        <f>SUM(E12:E16)</f>
        <v>752981.48648648651</v>
      </c>
      <c r="F17" s="3">
        <f>SUM(F12:F16)</f>
        <v>463187.02702702704</v>
      </c>
    </row>
  </sheetData>
  <phoneticPr fontId="0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3D8FAE5CB7984886B92ED989E71FF9" ma:contentTypeVersion="" ma:contentTypeDescription="Create a new document." ma:contentTypeScope="" ma:versionID="993647b6782d5e73520fcd88b5233b5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384c6cc0088fcedbaf6edaf557def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E2097640-D04A-4CBB-89ED-4EC358354DA9}"/>
</file>

<file path=customXml/itemProps2.xml><?xml version="1.0" encoding="utf-8"?>
<ds:datastoreItem xmlns:ds="http://schemas.openxmlformats.org/officeDocument/2006/customXml" ds:itemID="{7B1CB8F6-B171-4134-8AEA-497768E20FFD}"/>
</file>

<file path=customXml/itemProps3.xml><?xml version="1.0" encoding="utf-8"?>
<ds:datastoreItem xmlns:ds="http://schemas.openxmlformats.org/officeDocument/2006/customXml" ds:itemID="{7770B69C-956C-4BF3-BDEB-B700591DB6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Workshop (2)</vt:lpstr>
      <vt:lpstr>Workshop</vt:lpstr>
      <vt:lpstr>different duty stations</vt:lpstr>
      <vt:lpstr>Sheet2</vt:lpstr>
      <vt:lpstr>'different duty stations'!Print_Area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Kathleen Creavalle</dc:creator>
  <cp:lastModifiedBy>Kathleen Creavalle</cp:lastModifiedBy>
  <cp:lastPrinted>2014-11-20T17:21:06Z</cp:lastPrinted>
  <dcterms:created xsi:type="dcterms:W3CDTF">2014-11-19T12:17:35Z</dcterms:created>
  <dcterms:modified xsi:type="dcterms:W3CDTF">2014-11-20T20:21:40Z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0x010100AF3D8FAE5CB7984886B92ED989E71FF9</vt:lpwstr>
  </property>
</Properties>
</file>